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34EAD7D5-3CD5-4010-A427-C5F1A17FC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LICE" sheetId="1" r:id="rId1"/>
    <sheet name="Sheet3" sheetId="3" r:id="rId2"/>
    <sheet name="List1" sheetId="4" r:id="rId3"/>
  </sheets>
  <definedNames>
    <definedName name="_xlnm._FilterDatabase" localSheetId="0" hidden="1">ULICE!$B$3:$O$399</definedName>
    <definedName name="_xlnm.Print_Area" localSheetId="0">ULICE!$A:$O</definedName>
  </definedNames>
  <calcPr calcId="181029"/>
</workbook>
</file>

<file path=xl/calcChain.xml><?xml version="1.0" encoding="utf-8"?>
<calcChain xmlns="http://schemas.openxmlformats.org/spreadsheetml/2006/main">
  <c r="N259" i="1" l="1"/>
  <c r="L259" i="1"/>
  <c r="M259" i="1" s="1"/>
  <c r="L258" i="1"/>
  <c r="N258" i="1"/>
  <c r="M258" i="1"/>
  <c r="L264" i="1"/>
  <c r="K264" i="1"/>
  <c r="N264" i="1"/>
  <c r="M264" i="1"/>
  <c r="L165" i="1"/>
  <c r="M165" i="1" s="1"/>
  <c r="L166" i="1"/>
  <c r="M166" i="1" s="1"/>
  <c r="L170" i="1"/>
  <c r="M170" i="1" s="1"/>
  <c r="M67" i="1"/>
  <c r="M284" i="1"/>
  <c r="M285" i="1"/>
  <c r="M286" i="1"/>
  <c r="M287" i="1"/>
  <c r="M352" i="1"/>
  <c r="M359" i="1"/>
  <c r="M360" i="1"/>
  <c r="N114" i="1"/>
  <c r="N136" i="1"/>
  <c r="N10" i="1"/>
  <c r="N191" i="1"/>
  <c r="L167" i="1"/>
  <c r="M167" i="1" s="1"/>
  <c r="L275" i="1"/>
  <c r="M275" i="1" s="1"/>
  <c r="N274" i="1"/>
  <c r="L274" i="1"/>
  <c r="M274" i="1" s="1"/>
  <c r="K274" i="1"/>
  <c r="L153" i="1"/>
  <c r="M153" i="1" s="1"/>
  <c r="L155" i="1"/>
  <c r="M155" i="1" s="1"/>
  <c r="L154" i="1"/>
  <c r="M154" i="1" s="1"/>
  <c r="L152" i="1"/>
  <c r="M152" i="1" s="1"/>
  <c r="L151" i="1"/>
  <c r="M151" i="1" s="1"/>
  <c r="N150" i="1"/>
  <c r="L150" i="1"/>
  <c r="M150" i="1" s="1"/>
  <c r="K150" i="1"/>
  <c r="K110" i="1"/>
  <c r="N163" i="1"/>
  <c r="N158" i="1"/>
  <c r="N156" i="1"/>
  <c r="N189" i="1"/>
  <c r="N52" i="1"/>
  <c r="N51" i="1"/>
  <c r="N100" i="1"/>
  <c r="L100" i="1"/>
  <c r="M100" i="1" s="1"/>
  <c r="K100" i="1"/>
  <c r="N178" i="1"/>
  <c r="L146" i="1"/>
  <c r="M146" i="1" s="1"/>
  <c r="L138" i="1"/>
  <c r="M138" i="1" s="1"/>
  <c r="L139" i="1"/>
  <c r="M139" i="1" s="1"/>
  <c r="L141" i="1"/>
  <c r="M141" i="1" s="1"/>
  <c r="N137" i="1"/>
  <c r="N130" i="1"/>
  <c r="N134" i="1"/>
  <c r="N135" i="1"/>
  <c r="N111" i="1"/>
  <c r="N107" i="1"/>
  <c r="N106" i="1"/>
  <c r="N104" i="1"/>
  <c r="N101" i="1"/>
  <c r="L88" i="1"/>
  <c r="M88" i="1" s="1"/>
  <c r="K87" i="1"/>
  <c r="N80" i="1"/>
  <c r="N66" i="1"/>
  <c r="L4" i="1"/>
  <c r="M4" i="1" s="1"/>
  <c r="N65" i="1"/>
  <c r="N64" i="1"/>
  <c r="L161" i="1"/>
  <c r="M161" i="1" s="1"/>
  <c r="N63" i="1"/>
  <c r="N58" i="1"/>
  <c r="K58" i="1"/>
  <c r="L58" i="1"/>
  <c r="M58" i="1" s="1"/>
  <c r="N37" i="1"/>
  <c r="N32" i="1"/>
  <c r="N29" i="1"/>
  <c r="N27" i="1"/>
  <c r="N24" i="1"/>
  <c r="N40" i="1"/>
  <c r="N33" i="1"/>
  <c r="N19" i="1"/>
  <c r="N14" i="1"/>
  <c r="N108" i="1"/>
  <c r="L109" i="1"/>
  <c r="M109" i="1" s="1"/>
  <c r="L22" i="1"/>
  <c r="M22" i="1" s="1"/>
  <c r="L23" i="1"/>
  <c r="M23" i="1" s="1"/>
  <c r="N11" i="1"/>
  <c r="L12" i="1"/>
  <c r="M12" i="1" s="1"/>
  <c r="N4" i="1"/>
  <c r="L39" i="1"/>
  <c r="M39" i="1" s="1"/>
  <c r="K108" i="1"/>
  <c r="L108" i="1"/>
  <c r="M108" i="1" s="1"/>
  <c r="K4" i="1"/>
  <c r="L131" i="1"/>
  <c r="M131" i="1" s="1"/>
  <c r="L132" i="1"/>
  <c r="M132" i="1" s="1"/>
  <c r="L163" i="1"/>
  <c r="M163" i="1" s="1"/>
  <c r="K134" i="1"/>
  <c r="L134" i="1"/>
  <c r="M134" i="1" s="1"/>
  <c r="L157" i="1"/>
  <c r="M157" i="1" s="1"/>
  <c r="K33" i="1"/>
  <c r="L34" i="1"/>
  <c r="M34" i="1" s="1"/>
  <c r="L33" i="1"/>
  <c r="M33" i="1" s="1"/>
  <c r="L35" i="1"/>
  <c r="M35" i="1" s="1"/>
  <c r="K158" i="1"/>
  <c r="L158" i="1"/>
  <c r="M158" i="1" s="1"/>
  <c r="L159" i="1"/>
  <c r="M159" i="1" s="1"/>
  <c r="L160" i="1"/>
  <c r="M160" i="1" s="1"/>
  <c r="L54" i="1"/>
  <c r="M54" i="1" s="1"/>
  <c r="L53" i="1"/>
  <c r="M53" i="1" s="1"/>
  <c r="K52" i="1"/>
  <c r="L52" i="1"/>
  <c r="M52" i="1" s="1"/>
  <c r="L55" i="1"/>
  <c r="M55" i="1" s="1"/>
  <c r="L30" i="1"/>
  <c r="M30" i="1" s="1"/>
  <c r="L31" i="1"/>
  <c r="M31" i="1" s="1"/>
  <c r="N56" i="1"/>
  <c r="L183" i="1" l="1"/>
  <c r="M183" i="1" s="1"/>
  <c r="L48" i="1"/>
  <c r="M48" i="1" s="1"/>
  <c r="K40" i="1"/>
  <c r="L338" i="1"/>
  <c r="M338" i="1" s="1"/>
  <c r="L280" i="1"/>
  <c r="M280" i="1" s="1"/>
  <c r="L279" i="1"/>
  <c r="M279" i="1" s="1"/>
  <c r="N279" i="1"/>
  <c r="K279" i="1"/>
  <c r="N280" i="1"/>
  <c r="K280" i="1"/>
  <c r="L277" i="1"/>
  <c r="M277" i="1" s="1"/>
  <c r="N276" i="1"/>
  <c r="L276" i="1"/>
  <c r="M276" i="1" s="1"/>
  <c r="K276" i="1"/>
  <c r="L130" i="1"/>
  <c r="M130" i="1" s="1"/>
  <c r="K130" i="1"/>
  <c r="N283" i="1"/>
  <c r="L283" i="1"/>
  <c r="M283" i="1" s="1"/>
  <c r="K283" i="1"/>
  <c r="L282" i="1"/>
  <c r="M282" i="1" s="1"/>
  <c r="N281" i="1"/>
  <c r="L281" i="1"/>
  <c r="M281" i="1" s="1"/>
  <c r="K281" i="1"/>
  <c r="L231" i="1" l="1"/>
  <c r="M231" i="1" s="1"/>
  <c r="L232" i="1"/>
  <c r="M232" i="1" s="1"/>
  <c r="L399" i="1"/>
  <c r="M399" i="1" s="1"/>
  <c r="L377" i="1"/>
  <c r="M377" i="1" s="1"/>
  <c r="L370" i="1"/>
  <c r="M370" i="1" s="1"/>
  <c r="L368" i="1"/>
  <c r="M368" i="1" s="1"/>
  <c r="L328" i="1"/>
  <c r="M328" i="1" s="1"/>
  <c r="L321" i="1"/>
  <c r="M321" i="1" s="1"/>
  <c r="L312" i="1"/>
  <c r="M312" i="1" s="1"/>
  <c r="L310" i="1"/>
  <c r="M310" i="1" s="1"/>
  <c r="L263" i="1"/>
  <c r="M263" i="1" s="1"/>
  <c r="L236" i="1"/>
  <c r="M236" i="1" s="1"/>
  <c r="L234" i="1"/>
  <c r="M234" i="1" s="1"/>
  <c r="L229" i="1"/>
  <c r="M229" i="1" s="1"/>
  <c r="L223" i="1"/>
  <c r="M223" i="1" s="1"/>
  <c r="L222" i="1"/>
  <c r="M222" i="1" s="1"/>
  <c r="L209" i="1"/>
  <c r="M209" i="1" s="1"/>
  <c r="L208" i="1"/>
  <c r="M208" i="1" s="1"/>
  <c r="L207" i="1"/>
  <c r="M207" i="1" s="1"/>
  <c r="L47" i="1"/>
  <c r="M47" i="1" s="1"/>
  <c r="L46" i="1"/>
  <c r="M46" i="1" s="1"/>
  <c r="L398" i="1"/>
  <c r="M398" i="1" s="1"/>
  <c r="L396" i="1"/>
  <c r="M396" i="1" s="1"/>
  <c r="L395" i="1"/>
  <c r="M395" i="1" s="1"/>
  <c r="L394" i="1"/>
  <c r="M394" i="1" s="1"/>
  <c r="L379" i="1"/>
  <c r="M379" i="1" s="1"/>
  <c r="L376" i="1"/>
  <c r="M376" i="1" s="1"/>
  <c r="L375" i="1"/>
  <c r="M375" i="1" s="1"/>
  <c r="L371" i="1"/>
  <c r="M371" i="1" s="1"/>
  <c r="L369" i="1"/>
  <c r="M369" i="1" s="1"/>
  <c r="L344" i="1"/>
  <c r="M344" i="1" s="1"/>
  <c r="L343" i="1"/>
  <c r="M343" i="1" s="1"/>
  <c r="L342" i="1"/>
  <c r="M342" i="1" s="1"/>
  <c r="L341" i="1"/>
  <c r="M341" i="1" s="1"/>
  <c r="L334" i="1"/>
  <c r="M334" i="1" s="1"/>
  <c r="L332" i="1"/>
  <c r="M332" i="1" s="1"/>
  <c r="L331" i="1"/>
  <c r="M331" i="1" s="1"/>
  <c r="L330" i="1"/>
  <c r="M330" i="1" s="1"/>
  <c r="L329" i="1"/>
  <c r="M329" i="1" s="1"/>
  <c r="L327" i="1"/>
  <c r="M327" i="1" s="1"/>
  <c r="L325" i="1"/>
  <c r="M325" i="1" s="1"/>
  <c r="L317" i="1"/>
  <c r="M317" i="1" s="1"/>
  <c r="L309" i="1"/>
  <c r="M309" i="1" s="1"/>
  <c r="L308" i="1"/>
  <c r="M308" i="1" s="1"/>
  <c r="L306" i="1"/>
  <c r="M306" i="1" s="1"/>
  <c r="L304" i="1"/>
  <c r="M304" i="1" s="1"/>
  <c r="L302" i="1"/>
  <c r="M302" i="1" s="1"/>
  <c r="L301" i="1"/>
  <c r="M301" i="1" s="1"/>
  <c r="L300" i="1"/>
  <c r="M300" i="1" s="1"/>
  <c r="L299" i="1"/>
  <c r="M299" i="1" s="1"/>
  <c r="L297" i="1"/>
  <c r="M297" i="1" s="1"/>
  <c r="L278" i="1"/>
  <c r="M278" i="1" s="1"/>
  <c r="L273" i="1"/>
  <c r="M273" i="1" s="1"/>
  <c r="L265" i="1"/>
  <c r="M265" i="1" s="1"/>
  <c r="L262" i="1"/>
  <c r="M262" i="1" s="1"/>
  <c r="L235" i="1"/>
  <c r="M235" i="1" s="1"/>
  <c r="L233" i="1"/>
  <c r="M233" i="1" s="1"/>
  <c r="L228" i="1"/>
  <c r="M228" i="1" s="1"/>
  <c r="L227" i="1"/>
  <c r="M227" i="1" s="1"/>
  <c r="L226" i="1"/>
  <c r="M226" i="1" s="1"/>
  <c r="L225" i="1"/>
  <c r="M225" i="1" s="1"/>
  <c r="L221" i="1"/>
  <c r="M221" i="1" s="1"/>
  <c r="L220" i="1"/>
  <c r="M220" i="1" s="1"/>
  <c r="L218" i="1"/>
  <c r="M218" i="1" s="1"/>
  <c r="L217" i="1"/>
  <c r="M217" i="1" s="1"/>
  <c r="L211" i="1"/>
  <c r="M211" i="1" s="1"/>
  <c r="L206" i="1"/>
  <c r="M206" i="1" s="1"/>
  <c r="L205" i="1"/>
  <c r="M205" i="1" s="1"/>
  <c r="L199" i="1"/>
  <c r="M199" i="1" s="1"/>
  <c r="L190" i="1"/>
  <c r="M190" i="1" s="1"/>
  <c r="L140" i="1"/>
  <c r="M140" i="1" s="1"/>
  <c r="L126" i="1"/>
  <c r="M126" i="1" s="1"/>
  <c r="L125" i="1"/>
  <c r="M125" i="1" s="1"/>
  <c r="L103" i="1"/>
  <c r="M103" i="1" s="1"/>
  <c r="L102" i="1"/>
  <c r="M102" i="1" s="1"/>
  <c r="L75" i="1"/>
  <c r="M75" i="1" s="1"/>
  <c r="L74" i="1"/>
  <c r="M74" i="1" s="1"/>
  <c r="L72" i="1"/>
  <c r="M72" i="1" s="1"/>
  <c r="L45" i="1"/>
  <c r="M45" i="1" s="1"/>
  <c r="L41" i="1"/>
  <c r="M41" i="1" s="1"/>
  <c r="L5" i="1"/>
  <c r="L6" i="1"/>
  <c r="M6" i="1" s="1"/>
  <c r="L7" i="1"/>
  <c r="M7" i="1" s="1"/>
  <c r="L10" i="1"/>
  <c r="M10" i="1" s="1"/>
  <c r="L11" i="1"/>
  <c r="M11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2" i="1"/>
  <c r="M32" i="1" s="1"/>
  <c r="L36" i="1"/>
  <c r="M36" i="1" s="1"/>
  <c r="L37" i="1"/>
  <c r="M37" i="1" s="1"/>
  <c r="L38" i="1"/>
  <c r="M38" i="1" s="1"/>
  <c r="L40" i="1"/>
  <c r="M40" i="1" s="1"/>
  <c r="L42" i="1"/>
  <c r="M42" i="1" s="1"/>
  <c r="L43" i="1"/>
  <c r="M43" i="1" s="1"/>
  <c r="L44" i="1"/>
  <c r="M44" i="1" s="1"/>
  <c r="L49" i="1"/>
  <c r="M49" i="1" s="1"/>
  <c r="L50" i="1"/>
  <c r="M50" i="1" s="1"/>
  <c r="L51" i="1"/>
  <c r="M51" i="1" s="1"/>
  <c r="L56" i="1"/>
  <c r="M56" i="1" s="1"/>
  <c r="L57" i="1"/>
  <c r="M57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8" i="1"/>
  <c r="M68" i="1" s="1"/>
  <c r="L69" i="1"/>
  <c r="M69" i="1" s="1"/>
  <c r="L70" i="1"/>
  <c r="M70" i="1" s="1"/>
  <c r="L71" i="1"/>
  <c r="M71" i="1" s="1"/>
  <c r="L73" i="1"/>
  <c r="M73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8" i="1"/>
  <c r="M8" i="1" s="1"/>
  <c r="L9" i="1"/>
  <c r="M9" i="1" s="1"/>
  <c r="L101" i="1"/>
  <c r="M101" i="1" s="1"/>
  <c r="L104" i="1"/>
  <c r="M104" i="1" s="1"/>
  <c r="L105" i="1"/>
  <c r="M105" i="1" s="1"/>
  <c r="L106" i="1"/>
  <c r="M106" i="1" s="1"/>
  <c r="L107" i="1"/>
  <c r="M107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7" i="1"/>
  <c r="M127" i="1" s="1"/>
  <c r="L128" i="1"/>
  <c r="M128" i="1" s="1"/>
  <c r="L129" i="1"/>
  <c r="M129" i="1" s="1"/>
  <c r="L133" i="1"/>
  <c r="M133" i="1" s="1"/>
  <c r="L135" i="1"/>
  <c r="M135" i="1" s="1"/>
  <c r="L136" i="1"/>
  <c r="M136" i="1" s="1"/>
  <c r="L137" i="1"/>
  <c r="M137" i="1" s="1"/>
  <c r="L142" i="1"/>
  <c r="M142" i="1" s="1"/>
  <c r="L143" i="1"/>
  <c r="M143" i="1" s="1"/>
  <c r="L144" i="1"/>
  <c r="M144" i="1" s="1"/>
  <c r="L145" i="1"/>
  <c r="M145" i="1" s="1"/>
  <c r="L147" i="1"/>
  <c r="M147" i="1" s="1"/>
  <c r="L148" i="1"/>
  <c r="M148" i="1" s="1"/>
  <c r="L149" i="1"/>
  <c r="M149" i="1" s="1"/>
  <c r="L156" i="1"/>
  <c r="M156" i="1" s="1"/>
  <c r="L162" i="1"/>
  <c r="M162" i="1" s="1"/>
  <c r="L164" i="1"/>
  <c r="M164" i="1" s="1"/>
  <c r="L168" i="1"/>
  <c r="M168" i="1" s="1"/>
  <c r="L169" i="1"/>
  <c r="M169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200" i="1"/>
  <c r="M200" i="1" s="1"/>
  <c r="L201" i="1"/>
  <c r="M201" i="1" s="1"/>
  <c r="L202" i="1"/>
  <c r="M202" i="1" s="1"/>
  <c r="L203" i="1"/>
  <c r="M203" i="1" s="1"/>
  <c r="L204" i="1"/>
  <c r="M204" i="1" s="1"/>
  <c r="L210" i="1"/>
  <c r="M210" i="1" s="1"/>
  <c r="L212" i="1"/>
  <c r="M212" i="1" s="1"/>
  <c r="L213" i="1"/>
  <c r="M213" i="1" s="1"/>
  <c r="L214" i="1"/>
  <c r="M214" i="1" s="1"/>
  <c r="L215" i="1"/>
  <c r="M215" i="1" s="1"/>
  <c r="L216" i="1"/>
  <c r="M216" i="1" s="1"/>
  <c r="L219" i="1"/>
  <c r="M219" i="1" s="1"/>
  <c r="L224" i="1"/>
  <c r="M224" i="1" s="1"/>
  <c r="L230" i="1"/>
  <c r="M230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60" i="1"/>
  <c r="M260" i="1" s="1"/>
  <c r="L261" i="1"/>
  <c r="M261" i="1" s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M293" i="1" s="1"/>
  <c r="L294" i="1"/>
  <c r="M294" i="1" s="1"/>
  <c r="L295" i="1"/>
  <c r="M295" i="1" s="1"/>
  <c r="L296" i="1"/>
  <c r="M296" i="1" s="1"/>
  <c r="L298" i="1"/>
  <c r="M298" i="1" s="1"/>
  <c r="L303" i="1"/>
  <c r="M303" i="1" s="1"/>
  <c r="L305" i="1"/>
  <c r="M305" i="1" s="1"/>
  <c r="L307" i="1"/>
  <c r="M307" i="1" s="1"/>
  <c r="L311" i="1"/>
  <c r="M311" i="1" s="1"/>
  <c r="L313" i="1"/>
  <c r="M313" i="1" s="1"/>
  <c r="L314" i="1"/>
  <c r="M314" i="1" s="1"/>
  <c r="L315" i="1"/>
  <c r="M315" i="1" s="1"/>
  <c r="L316" i="1"/>
  <c r="M316" i="1" s="1"/>
  <c r="L318" i="1"/>
  <c r="M318" i="1" s="1"/>
  <c r="L319" i="1"/>
  <c r="M319" i="1" s="1"/>
  <c r="L320" i="1"/>
  <c r="M320" i="1" s="1"/>
  <c r="L322" i="1"/>
  <c r="M322" i="1" s="1"/>
  <c r="L323" i="1"/>
  <c r="M323" i="1" s="1"/>
  <c r="L324" i="1"/>
  <c r="M324" i="1" s="1"/>
  <c r="L326" i="1"/>
  <c r="M326" i="1" s="1"/>
  <c r="L333" i="1"/>
  <c r="M333" i="1" s="1"/>
  <c r="L335" i="1"/>
  <c r="M335" i="1" s="1"/>
  <c r="L336" i="1"/>
  <c r="M336" i="1" s="1"/>
  <c r="L337" i="1"/>
  <c r="M337" i="1" s="1"/>
  <c r="L339" i="1"/>
  <c r="M339" i="1" s="1"/>
  <c r="L340" i="1"/>
  <c r="M340" i="1" s="1"/>
  <c r="L345" i="1"/>
  <c r="M345" i="1" s="1"/>
  <c r="L346" i="1"/>
  <c r="M346" i="1" s="1"/>
  <c r="L347" i="1"/>
  <c r="M347" i="1" s="1"/>
  <c r="L348" i="1"/>
  <c r="M348" i="1" s="1"/>
  <c r="L349" i="1"/>
  <c r="M349" i="1" s="1"/>
  <c r="L350" i="1"/>
  <c r="M350" i="1" s="1"/>
  <c r="L351" i="1"/>
  <c r="M351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61" i="1"/>
  <c r="M361" i="1" s="1"/>
  <c r="L362" i="1"/>
  <c r="M362" i="1" s="1"/>
  <c r="L363" i="1"/>
  <c r="M363" i="1" s="1"/>
  <c r="L364" i="1"/>
  <c r="M364" i="1" s="1"/>
  <c r="L365" i="1"/>
  <c r="M365" i="1" s="1"/>
  <c r="L366" i="1"/>
  <c r="M366" i="1" s="1"/>
  <c r="L367" i="1"/>
  <c r="M367" i="1" s="1"/>
  <c r="L372" i="1"/>
  <c r="M372" i="1" s="1"/>
  <c r="L373" i="1"/>
  <c r="M373" i="1" s="1"/>
  <c r="L374" i="1"/>
  <c r="M374" i="1" s="1"/>
  <c r="L378" i="1"/>
  <c r="M378" i="1" s="1"/>
  <c r="L380" i="1"/>
  <c r="M380" i="1" s="1"/>
  <c r="L381" i="1"/>
  <c r="M381" i="1" s="1"/>
  <c r="L382" i="1"/>
  <c r="M382" i="1" s="1"/>
  <c r="L383" i="1"/>
  <c r="M383" i="1" s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M389" i="1" s="1"/>
  <c r="L390" i="1"/>
  <c r="M390" i="1" s="1"/>
  <c r="L391" i="1"/>
  <c r="M391" i="1" s="1"/>
  <c r="L392" i="1"/>
  <c r="M392" i="1" s="1"/>
  <c r="L393" i="1"/>
  <c r="M393" i="1" s="1"/>
  <c r="L397" i="1"/>
  <c r="M397" i="1" s="1"/>
  <c r="L402" i="1" l="1"/>
  <c r="M5" i="1"/>
  <c r="L401" i="1"/>
  <c r="N396" i="1"/>
  <c r="K396" i="1"/>
  <c r="N321" i="1"/>
  <c r="K321" i="1"/>
  <c r="N369" i="1"/>
  <c r="K369" i="1"/>
  <c r="N199" i="1"/>
  <c r="K199" i="1"/>
  <c r="N381" i="1"/>
  <c r="N380" i="1"/>
  <c r="K380" i="1"/>
  <c r="K381" i="1"/>
  <c r="N216" i="1"/>
  <c r="K216" i="1"/>
  <c r="K137" i="1"/>
  <c r="N313" i="1"/>
  <c r="K313" i="1"/>
  <c r="N379" i="1"/>
  <c r="K379" i="1"/>
  <c r="N373" i="1"/>
  <c r="K373" i="1"/>
  <c r="N361" i="1"/>
  <c r="K361" i="1"/>
  <c r="N348" i="1"/>
  <c r="K348" i="1"/>
  <c r="N346" i="1"/>
  <c r="K346" i="1"/>
  <c r="N341" i="1"/>
  <c r="K341" i="1"/>
  <c r="N144" i="1"/>
  <c r="N334" i="1"/>
  <c r="K334" i="1"/>
  <c r="N333" i="1"/>
  <c r="K333" i="1"/>
  <c r="N320" i="1"/>
  <c r="K320" i="1"/>
  <c r="N317" i="1"/>
  <c r="K317" i="1"/>
  <c r="N314" i="1"/>
  <c r="K314" i="1"/>
  <c r="N304" i="1"/>
  <c r="K304" i="1"/>
  <c r="N288" i="1"/>
  <c r="K288" i="1"/>
  <c r="N278" i="1"/>
  <c r="K278" i="1"/>
  <c r="N272" i="1"/>
  <c r="K272" i="1"/>
  <c r="N271" i="1"/>
  <c r="K271" i="1"/>
  <c r="N269" i="1"/>
  <c r="K269" i="1"/>
  <c r="N268" i="1"/>
  <c r="K268" i="1"/>
  <c r="N267" i="1"/>
  <c r="K267" i="1"/>
  <c r="N265" i="1"/>
  <c r="N260" i="1"/>
  <c r="K260" i="1"/>
  <c r="N226" i="1"/>
  <c r="K226" i="1"/>
  <c r="N257" i="1"/>
  <c r="K257" i="1"/>
  <c r="N235" i="1"/>
  <c r="K235" i="1"/>
  <c r="N230" i="1"/>
  <c r="K230" i="1"/>
  <c r="N209" i="1"/>
  <c r="K209" i="1"/>
  <c r="N202" i="1"/>
  <c r="K202" i="1"/>
  <c r="N201" i="1"/>
  <c r="K201" i="1"/>
  <c r="N194" i="1"/>
  <c r="K194" i="1"/>
  <c r="N177" i="1"/>
  <c r="N172" i="1"/>
  <c r="N193" i="1"/>
  <c r="K193" i="1"/>
  <c r="K191" i="1"/>
  <c r="K189" i="1"/>
  <c r="N183" i="1"/>
  <c r="K183" i="1"/>
  <c r="N182" i="1"/>
  <c r="K182" i="1"/>
  <c r="N181" i="1"/>
  <c r="K181" i="1"/>
  <c r="K178" i="1"/>
  <c r="K177" i="1"/>
  <c r="K172" i="1"/>
  <c r="N164" i="1"/>
  <c r="K164" i="1"/>
  <c r="N162" i="1"/>
  <c r="K161" i="1"/>
  <c r="K156" i="1"/>
  <c r="N145" i="1"/>
  <c r="K145" i="1"/>
  <c r="K144" i="1"/>
  <c r="N142" i="1"/>
  <c r="K142" i="1"/>
  <c r="K136" i="1"/>
  <c r="K135" i="1"/>
  <c r="N133" i="1"/>
  <c r="K133" i="1"/>
  <c r="N128" i="1"/>
  <c r="K128" i="1"/>
  <c r="N127" i="1"/>
  <c r="K127" i="1"/>
  <c r="N120" i="1"/>
  <c r="K120" i="1"/>
  <c r="N117" i="1"/>
  <c r="K117" i="1"/>
  <c r="K114" i="1"/>
  <c r="K111" i="1"/>
  <c r="K107" i="1"/>
  <c r="K106" i="1"/>
  <c r="K104" i="1"/>
  <c r="N102" i="1"/>
  <c r="K102" i="1"/>
  <c r="K101" i="1"/>
  <c r="N8" i="1"/>
  <c r="K8" i="1"/>
  <c r="N98" i="1"/>
  <c r="K98" i="1"/>
  <c r="N96" i="1"/>
  <c r="K96" i="1"/>
  <c r="N94" i="1"/>
  <c r="K94" i="1"/>
  <c r="N92" i="1"/>
  <c r="K92" i="1"/>
  <c r="N91" i="1"/>
  <c r="K91" i="1"/>
  <c r="N86" i="1"/>
  <c r="K86" i="1"/>
  <c r="K80" i="1"/>
  <c r="N79" i="1"/>
  <c r="K79" i="1"/>
  <c r="N78" i="1"/>
  <c r="K78" i="1"/>
  <c r="N77" i="1"/>
  <c r="K77" i="1"/>
  <c r="N76" i="1"/>
  <c r="K76" i="1"/>
  <c r="N68" i="1"/>
  <c r="K68" i="1"/>
  <c r="K64" i="1"/>
  <c r="K66" i="1"/>
  <c r="K65" i="1"/>
  <c r="K63" i="1"/>
  <c r="N59" i="1"/>
  <c r="K59" i="1"/>
  <c r="N57" i="1"/>
  <c r="K57" i="1"/>
  <c r="K56" i="1"/>
  <c r="K51" i="1"/>
  <c r="N38" i="1"/>
  <c r="K38" i="1"/>
  <c r="K37" i="1"/>
  <c r="K32" i="1"/>
  <c r="K30" i="1"/>
  <c r="K29" i="1"/>
  <c r="K27" i="1"/>
  <c r="N26" i="1"/>
  <c r="K26" i="1"/>
  <c r="N25" i="1"/>
  <c r="K25" i="1"/>
  <c r="K24" i="1"/>
  <c r="N21" i="1"/>
  <c r="K21" i="1"/>
  <c r="K19" i="1"/>
  <c r="K14" i="1"/>
  <c r="N13" i="1"/>
  <c r="K13" i="1"/>
  <c r="K11" i="1"/>
  <c r="K10" i="1"/>
  <c r="N6" i="1"/>
  <c r="K6" i="1"/>
  <c r="K404" i="1" l="1"/>
  <c r="L404" i="1" s="1"/>
</calcChain>
</file>

<file path=xl/sharedStrings.xml><?xml version="1.0" encoding="utf-8"?>
<sst xmlns="http://schemas.openxmlformats.org/spreadsheetml/2006/main" count="2303" uniqueCount="556">
  <si>
    <t>Naziv ulice</t>
  </si>
  <si>
    <t>Kat. općina</t>
  </si>
  <si>
    <t>Oznaka zemljišta</t>
  </si>
  <si>
    <t>Opis</t>
  </si>
  <si>
    <t>Vlasnik</t>
  </si>
  <si>
    <t>52. SAMOSTALNOG BATALJUNA</t>
  </si>
  <si>
    <t>DARUVAR</t>
  </si>
  <si>
    <t>CESTA</t>
  </si>
  <si>
    <t>DV DARUVAR</t>
  </si>
  <si>
    <t>681/8</t>
  </si>
  <si>
    <t>ORANICA KANTARI</t>
  </si>
  <si>
    <t>GARAŽE</t>
  </si>
  <si>
    <t>GRAD DARUVAR</t>
  </si>
  <si>
    <t>ORANICA</t>
  </si>
  <si>
    <t>A. G. MATOŠA</t>
  </si>
  <si>
    <t>JD PUTEVI I CESTE</t>
  </si>
  <si>
    <t>PUT</t>
  </si>
  <si>
    <t>A. K. MIOŠIĆA</t>
  </si>
  <si>
    <t>PUT U KAČIĆEVOJ ULICI</t>
  </si>
  <si>
    <t>A. M. RELJKOVIĆA</t>
  </si>
  <si>
    <t>NE POSTOJI ZK ULOŽAK</t>
  </si>
  <si>
    <t>PUT U PODKUĆNICI</t>
  </si>
  <si>
    <t>835/1</t>
  </si>
  <si>
    <t>A. MIHANOVIĆA</t>
  </si>
  <si>
    <t>PUT TRG KRALJA TOMISLAVA</t>
  </si>
  <si>
    <t>A. STARČEVIĆA</t>
  </si>
  <si>
    <t>1740/2</t>
  </si>
  <si>
    <t>1740/3</t>
  </si>
  <si>
    <t>PUT I NEPLODNO</t>
  </si>
  <si>
    <t>A. ŠENOE</t>
  </si>
  <si>
    <t>609/5</t>
  </si>
  <si>
    <t>ORANICA KOD KUĆE</t>
  </si>
  <si>
    <t>ČESTICA UZ CESTU</t>
  </si>
  <si>
    <t>CVIJETNA</t>
  </si>
  <si>
    <t>335/22</t>
  </si>
  <si>
    <t>VATROGASNI PUT</t>
  </si>
  <si>
    <t>NEPLODNO</t>
  </si>
  <si>
    <t>337/10</t>
  </si>
  <si>
    <t>ČEŠKE BRIGADE</t>
  </si>
  <si>
    <t>1618/2</t>
  </si>
  <si>
    <t>D. CESARIĆA</t>
  </si>
  <si>
    <t>D. DOMJANIĆA</t>
  </si>
  <si>
    <t>PUT U DOMJANIĆEVOJ ULICI</t>
  </si>
  <si>
    <t>D. PEJAČEVIĆ</t>
  </si>
  <si>
    <t>307/5</t>
  </si>
  <si>
    <t>331/4</t>
  </si>
  <si>
    <t>DARUVARSKOG ODREDA</t>
  </si>
  <si>
    <t>DOMOBRANSKA</t>
  </si>
  <si>
    <t>DUBRAVKA</t>
  </si>
  <si>
    <t>PUT POLJAKOVAC</t>
  </si>
  <si>
    <t>E. KUMIČIĆA</t>
  </si>
  <si>
    <t>PUT KANTARI</t>
  </si>
  <si>
    <t>714/4</t>
  </si>
  <si>
    <t>PUT - ULICA</t>
  </si>
  <si>
    <t>PRILAZ KUĆI</t>
  </si>
  <si>
    <t>F. BURIANA</t>
  </si>
  <si>
    <t>PUT U FRANKOPANSKOJ</t>
  </si>
  <si>
    <t>F. KRŠINIĆA</t>
  </si>
  <si>
    <t>F. KUHAČA</t>
  </si>
  <si>
    <t>POLJSKI PUT, PILIČARNICA</t>
  </si>
  <si>
    <t>POLJSKI PUT</t>
  </si>
  <si>
    <t>PUT KUĆIŠTE</t>
  </si>
  <si>
    <t>PUT U KUHAČEVOJ ULICI</t>
  </si>
  <si>
    <t>PUT KUHAČEVA ULICA</t>
  </si>
  <si>
    <t>KANAL SPANJSKI KANAL</t>
  </si>
  <si>
    <t>690/14</t>
  </si>
  <si>
    <t>696/2</t>
  </si>
  <si>
    <t>G. VITEZA</t>
  </si>
  <si>
    <t>PUT U FRANKOPANSKOJ ULICI</t>
  </si>
  <si>
    <t>I. ANDRIĆA</t>
  </si>
  <si>
    <t>I. CANKARA</t>
  </si>
  <si>
    <t>PUT RIBNJAK</t>
  </si>
  <si>
    <t>I. G. KOVAČIĆA</t>
  </si>
  <si>
    <t>I. GUNDULIĆA</t>
  </si>
  <si>
    <t>I. MAŽURANIĆA</t>
  </si>
  <si>
    <t>I. VOJNOVIĆA</t>
  </si>
  <si>
    <t>I. ZAJCA</t>
  </si>
  <si>
    <t>PUT U ZAJČEVOJ UL.</t>
  </si>
  <si>
    <t>J. GOTOVCA</t>
  </si>
  <si>
    <t>J. J. STORSSMAYERA</t>
  </si>
  <si>
    <t>PUT U UL. STROSSMAYEROVOJ</t>
  </si>
  <si>
    <t>J. JELAČIĆA</t>
  </si>
  <si>
    <t>TRG NA TRGU KRALJA TOMISLAVA</t>
  </si>
  <si>
    <t>1889/2</t>
  </si>
  <si>
    <t>ORANICA I LIVADA</t>
  </si>
  <si>
    <t>PODUZETNIČKA ZONA</t>
  </si>
  <si>
    <t>1896/1</t>
  </si>
  <si>
    <t>ORANICA U JELAČIĆEVOJ ULICI</t>
  </si>
  <si>
    <t>2846/2</t>
  </si>
  <si>
    <t>PUT ISPOD CERIKA</t>
  </si>
  <si>
    <t>639/1</t>
  </si>
  <si>
    <t>ODVOJAK</t>
  </si>
  <si>
    <t>639/2</t>
  </si>
  <si>
    <t>639/3</t>
  </si>
  <si>
    <t>J. KNYTLA</t>
  </si>
  <si>
    <t>J. KOZARCA</t>
  </si>
  <si>
    <t>2298/19</t>
  </si>
  <si>
    <t>ORANICA U KOZARČEVOJ ULICI</t>
  </si>
  <si>
    <t>PRILAZ DARKOMU, PARIRALIŠTE</t>
  </si>
  <si>
    <t>J. RAČIĆA</t>
  </si>
  <si>
    <t>1779/2</t>
  </si>
  <si>
    <t>PUT NA SAJMIŠTE</t>
  </si>
  <si>
    <t>J. RUNJANINA</t>
  </si>
  <si>
    <t>2471/1</t>
  </si>
  <si>
    <t>CESTA U ŠTEFANOVIĆEVOJ ULICI</t>
  </si>
  <si>
    <t>K. FRANKOPANA</t>
  </si>
  <si>
    <t>PUT FRANKOPANSKA ULICA</t>
  </si>
  <si>
    <t>1566/8</t>
  </si>
  <si>
    <t>ŠKOLA FRANKOPANSKA</t>
  </si>
  <si>
    <t>2778/17</t>
  </si>
  <si>
    <t>345/15</t>
  </si>
  <si>
    <t>K. RACINA</t>
  </si>
  <si>
    <t>KOLODVORSKA</t>
  </si>
  <si>
    <t>1634/2</t>
  </si>
  <si>
    <t>DVORIŠTE</t>
  </si>
  <si>
    <t>AUTOBUSNI KOLODVOR</t>
  </si>
  <si>
    <t>KUPALIŠNA</t>
  </si>
  <si>
    <t>L. BOTIĆA</t>
  </si>
  <si>
    <t>L. RUŽIĆKE</t>
  </si>
  <si>
    <t>LIPIČKA</t>
  </si>
  <si>
    <t>2663/7</t>
  </si>
  <si>
    <t>2667/3</t>
  </si>
  <si>
    <t>LIVADA</t>
  </si>
  <si>
    <t>LIVADSKA</t>
  </si>
  <si>
    <t>2663/2</t>
  </si>
  <si>
    <t>LJ. POSAVSKOG</t>
  </si>
  <si>
    <t>M. DRŽIĆA</t>
  </si>
  <si>
    <t>M. GUPCA</t>
  </si>
  <si>
    <t>POLJSKI PUT HAVOJKA</t>
  </si>
  <si>
    <t>2812/1</t>
  </si>
  <si>
    <t>PUT PREMA JEZERU</t>
  </si>
  <si>
    <t>M. KRLEŽE</t>
  </si>
  <si>
    <t>M. LOVRAKA</t>
  </si>
  <si>
    <t>M. MARULIĆA</t>
  </si>
  <si>
    <t>N. TESLE</t>
  </si>
  <si>
    <t>NJIVICE</t>
  </si>
  <si>
    <t>P. PRERADOVIĆA</t>
  </si>
  <si>
    <t>1824/2</t>
  </si>
  <si>
    <t>PUT U SVETINJI</t>
  </si>
  <si>
    <t>P. SVAČIĆA</t>
  </si>
  <si>
    <t>P. ŠTEFANOVIĆA</t>
  </si>
  <si>
    <t>PUT U ŠTEFANOVIĆEVOJ ULICI</t>
  </si>
  <si>
    <t>PUT ŠTEFANOVIĆEVA ULICA</t>
  </si>
  <si>
    <t>2662/4</t>
  </si>
  <si>
    <t>P. ŠTEFANOVIĆA CESTA</t>
  </si>
  <si>
    <t>P. ZRINSKOG</t>
  </si>
  <si>
    <t>PARKIRALIŠTE</t>
  </si>
  <si>
    <t>1643/2</t>
  </si>
  <si>
    <t>1652/2</t>
  </si>
  <si>
    <t>1826/8</t>
  </si>
  <si>
    <t>1828/2</t>
  </si>
  <si>
    <t>ODVOJAK DARTEKS</t>
  </si>
  <si>
    <t>1829/10</t>
  </si>
  <si>
    <t>1850/10</t>
  </si>
  <si>
    <t>ODVOJAK IRIDA</t>
  </si>
  <si>
    <t>PAKRAČKA</t>
  </si>
  <si>
    <t>2346/2</t>
  </si>
  <si>
    <t>PODBORJE</t>
  </si>
  <si>
    <t>POLJANE</t>
  </si>
  <si>
    <t>PRVOMAJSKA</t>
  </si>
  <si>
    <t>R. BOŠKOVIĆA</t>
  </si>
  <si>
    <t>RIMLJANSKA</t>
  </si>
  <si>
    <t>S. RADIĆA</t>
  </si>
  <si>
    <t>S. S. KRANJČEVIĆA</t>
  </si>
  <si>
    <t>PUT U KRANJČEVIĆEVOJ ULICI</t>
  </si>
  <si>
    <t>SAMOSTANSKI PRILAZ</t>
  </si>
  <si>
    <t>SLAVIK</t>
  </si>
  <si>
    <t>336/53</t>
  </si>
  <si>
    <t>336/55</t>
  </si>
  <si>
    <t>336/56</t>
  </si>
  <si>
    <t>T. G. MASARYKA</t>
  </si>
  <si>
    <t>T. UJEVIĆA</t>
  </si>
  <si>
    <t>689/21</t>
  </si>
  <si>
    <t>692/16</t>
  </si>
  <si>
    <t>TRG BRANITELJA</t>
  </si>
  <si>
    <t>TRG K. P. KREŠIMIRA IV</t>
  </si>
  <si>
    <t>1354/1</t>
  </si>
  <si>
    <t>STAMBENA ZGRADA I DVOR</t>
  </si>
  <si>
    <t>1367/1</t>
  </si>
  <si>
    <t>DVOR</t>
  </si>
  <si>
    <t>TRG K. TOMISLAVA</t>
  </si>
  <si>
    <t>ŠETALIŠTE METEO STANICA</t>
  </si>
  <si>
    <t>TRG I ZGRADA-PAVILJON NA TRGU KRALJA TOMISLAVA</t>
  </si>
  <si>
    <t>TRG P. TROJSTVA</t>
  </si>
  <si>
    <t>TRG NA TRGU PRESVETOG TROJSTVA</t>
  </si>
  <si>
    <t>STAZA I DIO CESTE</t>
  </si>
  <si>
    <t>V. LISINSKOG</t>
  </si>
  <si>
    <t>354/3</t>
  </si>
  <si>
    <t>V. NAZORA</t>
  </si>
  <si>
    <t>VINOGRADSKA CESTA</t>
  </si>
  <si>
    <t>VOĆARSKA</t>
  </si>
  <si>
    <t>NASIPANI PUT U VOĆARSKOJ</t>
  </si>
  <si>
    <t>HAŠEK SNJEŽANA</t>
  </si>
  <si>
    <t>PUT U ULICI Ž. FAŠIZMA</t>
  </si>
  <si>
    <t>ŠOIĆ ALOJZIJE</t>
  </si>
  <si>
    <t>MARŠIĆ DANICA</t>
  </si>
  <si>
    <t>PUT UL. ŽRTAVA FAŠIZMA</t>
  </si>
  <si>
    <t>2544/10</t>
  </si>
  <si>
    <t>2596/4</t>
  </si>
  <si>
    <t>PUT VOĆARSKA</t>
  </si>
  <si>
    <t>ČAČKOVIĆ KRISTINA</t>
  </si>
  <si>
    <t>VRLIKA</t>
  </si>
  <si>
    <t>LIVADA VRLIKA</t>
  </si>
  <si>
    <t>HREŠIĆ DRAŽEN</t>
  </si>
  <si>
    <t>ZAGREBAČKA</t>
  </si>
  <si>
    <t>Ž. FAŠIZMA</t>
  </si>
  <si>
    <t>2586/5</t>
  </si>
  <si>
    <t>ORANICA U RIBNJAKU</t>
  </si>
  <si>
    <t>DONJI DARUVAR</t>
  </si>
  <si>
    <t>D. BIŽELJA</t>
  </si>
  <si>
    <t>625/2</t>
  </si>
  <si>
    <t>627/4</t>
  </si>
  <si>
    <t>DARUVARSKI VINOGRADI</t>
  </si>
  <si>
    <t>JD GRAD DARUVAR</t>
  </si>
  <si>
    <t>GUSTAVA KRKLECA</t>
  </si>
  <si>
    <t>2234/3</t>
  </si>
  <si>
    <t>2235/3</t>
  </si>
  <si>
    <t>NOGOSTUP PODKUĆNICA</t>
  </si>
  <si>
    <t>HNOJČIK TONI</t>
  </si>
  <si>
    <t>442/14</t>
  </si>
  <si>
    <t>GORNJI DARUVAR</t>
  </si>
  <si>
    <t>LIPOVAC MAJUR</t>
  </si>
  <si>
    <t>LJUDEVIT SELO</t>
  </si>
  <si>
    <t>HAVOJIĆ POLJSKI PUT</t>
  </si>
  <si>
    <t>POLJSKI PUT JEZERO MLIN</t>
  </si>
  <si>
    <t>MLINSKA</t>
  </si>
  <si>
    <t>1589/2</t>
  </si>
  <si>
    <t>1590/2</t>
  </si>
  <si>
    <t>1597/2</t>
  </si>
  <si>
    <t>1604/2</t>
  </si>
  <si>
    <t>1605/2</t>
  </si>
  <si>
    <t>1606/2</t>
  </si>
  <si>
    <t>1607/2</t>
  </si>
  <si>
    <t>1608/2</t>
  </si>
  <si>
    <t>1609/2</t>
  </si>
  <si>
    <t>1610/2</t>
  </si>
  <si>
    <t>1615/4</t>
  </si>
  <si>
    <t>1615/5</t>
  </si>
  <si>
    <t>1619/2</t>
  </si>
  <si>
    <t>1620/2</t>
  </si>
  <si>
    <t>1790/2</t>
  </si>
  <si>
    <t>1792/2</t>
  </si>
  <si>
    <t>1793/2</t>
  </si>
  <si>
    <t>PODBORSKA</t>
  </si>
  <si>
    <t>JAVNO DOBRO</t>
  </si>
  <si>
    <t>PRAŠKA</t>
  </si>
  <si>
    <t>149/1</t>
  </si>
  <si>
    <t>VOĆNJAK U PODKUĆNICI</t>
  </si>
  <si>
    <t>RITEC GORAN</t>
  </si>
  <si>
    <t>149/4</t>
  </si>
  <si>
    <t>LUKIĆ DMITAR</t>
  </si>
  <si>
    <t>151/1</t>
  </si>
  <si>
    <t>KUĆA BR. 34 U DVORIŠTU</t>
  </si>
  <si>
    <t>151/2</t>
  </si>
  <si>
    <t>224/15</t>
  </si>
  <si>
    <t>ZEMALJSKA CESTA DARUVAR - POLJANA</t>
  </si>
  <si>
    <t>224/17</t>
  </si>
  <si>
    <t>234/11</t>
  </si>
  <si>
    <t>234/9</t>
  </si>
  <si>
    <t>235/4</t>
  </si>
  <si>
    <t>WEISER ZLATKO</t>
  </si>
  <si>
    <t>742/2</t>
  </si>
  <si>
    <t>PUT U KUĆIŠTU</t>
  </si>
  <si>
    <t>750/2</t>
  </si>
  <si>
    <t>PUT SELIŠTE U PODKUĆNICI</t>
  </si>
  <si>
    <t>750/3</t>
  </si>
  <si>
    <t>KRANJČEVIĆ MIRKO</t>
  </si>
  <si>
    <t>PUT U BRESTOVAC</t>
  </si>
  <si>
    <t>SLAVE RAŠKAJ</t>
  </si>
  <si>
    <t>STRMA ULICA</t>
  </si>
  <si>
    <t>TOPLIČKI DOL</t>
  </si>
  <si>
    <t>1677/4</t>
  </si>
  <si>
    <t>ULICA LIPA</t>
  </si>
  <si>
    <t>PUT U DOLJANE</t>
  </si>
  <si>
    <t>VINOGRADSKI DOL</t>
  </si>
  <si>
    <t>ZELENI GAJ</t>
  </si>
  <si>
    <t>2334/6</t>
  </si>
  <si>
    <t>ZELENI BRIJEG</t>
  </si>
  <si>
    <t>VRBOVAC</t>
  </si>
  <si>
    <t>PUT U MJESTU</t>
  </si>
  <si>
    <t>SVIBANJSKA</t>
  </si>
  <si>
    <t>PUT U POLJAKOVCU</t>
  </si>
  <si>
    <t>JAVOROV GAJ</t>
  </si>
  <si>
    <t>VRBOVAČKA CESTA</t>
  </si>
  <si>
    <t>DONESKI</t>
  </si>
  <si>
    <t>DOLAC</t>
  </si>
  <si>
    <t>PUT U MESARI</t>
  </si>
  <si>
    <t>251/8</t>
  </si>
  <si>
    <t>PUT SELIŠTE U KUČIŠTU</t>
  </si>
  <si>
    <t>OPĆENARODNA IMOVINA OPĆINE DARUVAR</t>
  </si>
  <si>
    <t>257/5</t>
  </si>
  <si>
    <t>PUT SELIŠTE</t>
  </si>
  <si>
    <t>OPĆENARODNA IMOVINA</t>
  </si>
  <si>
    <t>278/1</t>
  </si>
  <si>
    <t>278/2</t>
  </si>
  <si>
    <t>PUT KUČIŠTE</t>
  </si>
  <si>
    <t>SLAVONSKA</t>
  </si>
  <si>
    <t>304/2</t>
  </si>
  <si>
    <t>PUT U KUČIŠTU</t>
  </si>
  <si>
    <t>PLZAK ALOJZ</t>
  </si>
  <si>
    <t>305/1</t>
  </si>
  <si>
    <t>F. PREŠERNA</t>
  </si>
  <si>
    <t>397/2</t>
  </si>
  <si>
    <t>CESTA VRBOVAC</t>
  </si>
  <si>
    <t>412/2</t>
  </si>
  <si>
    <t>REK BORISLAV</t>
  </si>
  <si>
    <t>415/2</t>
  </si>
  <si>
    <t>DEMARTINI ANTUN (MIJO)</t>
  </si>
  <si>
    <t>415/9</t>
  </si>
  <si>
    <t>PUT LONŽA U POLJAKOVCU</t>
  </si>
  <si>
    <t>VELTRUSKI</t>
  </si>
  <si>
    <t>420/3</t>
  </si>
  <si>
    <t>ZEM. POLJ. FOND OPĆENARODNE IMOVINE</t>
  </si>
  <si>
    <t>421/3</t>
  </si>
  <si>
    <t>LUJANAC DAMIR</t>
  </si>
  <si>
    <t>422/2</t>
  </si>
  <si>
    <t>RAOSAVLJEVIĆ NEVENKA</t>
  </si>
  <si>
    <t>425/2</t>
  </si>
  <si>
    <t>DALPONT IVAN</t>
  </si>
  <si>
    <t>426/3</t>
  </si>
  <si>
    <t>448/9</t>
  </si>
  <si>
    <t>OJDANIĆ ANTO</t>
  </si>
  <si>
    <t>455/11</t>
  </si>
  <si>
    <t>KAPETANOVIĆ LAZO</t>
  </si>
  <si>
    <t>457/19</t>
  </si>
  <si>
    <t>ŠIKARA U POLJAKOVCU</t>
  </si>
  <si>
    <t>REPUBLIKA HRVATSKA</t>
  </si>
  <si>
    <t>457/21</t>
  </si>
  <si>
    <t xml:space="preserve"> JAVNO DOBRO</t>
  </si>
  <si>
    <t>457/30</t>
  </si>
  <si>
    <t>457/54</t>
  </si>
  <si>
    <t xml:space="preserve"> BOSANAC PETAR</t>
  </si>
  <si>
    <t>457/56</t>
  </si>
  <si>
    <t>509/3</t>
  </si>
  <si>
    <t>515/2</t>
  </si>
  <si>
    <t>MAKADAMSKI PUT</t>
  </si>
  <si>
    <t>660/3</t>
  </si>
  <si>
    <t>JD - PUTEVI</t>
  </si>
  <si>
    <t>KLARIĆ FRAN (IVAN)</t>
  </si>
  <si>
    <t>1764/2</t>
  </si>
  <si>
    <t>DVORIŠTE, ULICA I PARK</t>
  </si>
  <si>
    <t>1652/3</t>
  </si>
  <si>
    <t>JAVNO DOBRO U OPĆOJ UPORABI, GRAD DARUVAR</t>
  </si>
  <si>
    <t>DOLJANI</t>
  </si>
  <si>
    <t>DUGA ULICA</t>
  </si>
  <si>
    <t>PUT I 2 JARKA U SELIŠTU</t>
  </si>
  <si>
    <t>RUJANSKIH ŽRTAVA</t>
  </si>
  <si>
    <t>PUT U SELIŠTU</t>
  </si>
  <si>
    <t>ODVOJAK RUJ.</t>
  </si>
  <si>
    <t>ULICA HRVATSKIH BRANITELJA</t>
  </si>
  <si>
    <t>NEPLODNO PUT</t>
  </si>
  <si>
    <t>OPĆENARODNA</t>
  </si>
  <si>
    <t>Širina kolnika u m</t>
  </si>
  <si>
    <t>Površina kolnika u m2</t>
  </si>
  <si>
    <t>Duljina kolnika u m</t>
  </si>
  <si>
    <t>Ukupna duljina kolnika u m</t>
  </si>
  <si>
    <t>J.J. STROSSMAYERA</t>
  </si>
  <si>
    <t>DVORIŠTE I JAVNA ZGRADA</t>
  </si>
  <si>
    <t>378/1</t>
  </si>
  <si>
    <t>STAMBENE ZGRADE 6 I 7, UREĐENO ZEMLJIŠTE TRG BENEDIKTA NELIPIĆA</t>
  </si>
  <si>
    <t>2817/1</t>
  </si>
  <si>
    <t>PUT U ULICI JOSIPA JELAČIĆA</t>
  </si>
  <si>
    <t>A. HEBRANGA</t>
  </si>
  <si>
    <t>PODBORJE NERAZVRSTANA CESTA</t>
  </si>
  <si>
    <t>299/2</t>
  </si>
  <si>
    <t>DV S PRAVOM KORIŠTENJA KOMUNALNOG PODUZEĆA DARUVAR</t>
  </si>
  <si>
    <t>1381/1</t>
  </si>
  <si>
    <t>1382/2</t>
  </si>
  <si>
    <t>ORANICA U RADIĆEVOJ</t>
  </si>
  <si>
    <t>DVOR U DOLEŽALOVOJ</t>
  </si>
  <si>
    <t>356/2</t>
  </si>
  <si>
    <t>PUT VRLIKA</t>
  </si>
  <si>
    <t>JD- GRAD DARUVAR</t>
  </si>
  <si>
    <t xml:space="preserve">JD PUTEVI </t>
  </si>
  <si>
    <t>JD- PUTEVI</t>
  </si>
  <si>
    <t>Zastor</t>
  </si>
  <si>
    <t xml:space="preserve">PUT </t>
  </si>
  <si>
    <t>k.č.br.</t>
  </si>
  <si>
    <t>KUĆA I DVOR VINOGRADI</t>
  </si>
  <si>
    <t>CESTA ULICA PODBORJE</t>
  </si>
  <si>
    <t xml:space="preserve">PUT U CRNOJ RIJECI </t>
  </si>
  <si>
    <t>ODVOJAK HRV. BR. PREMA GROBLJU</t>
  </si>
  <si>
    <t>CESTA PREMA MILJANOVCU</t>
  </si>
  <si>
    <t>NASTAVAK CESTE OD GROBLJA</t>
  </si>
  <si>
    <t xml:space="preserve">JAVNO DOBRO </t>
  </si>
  <si>
    <t>473/103</t>
  </si>
  <si>
    <t>PUT U BUKVIKU</t>
  </si>
  <si>
    <t>ČESTICA UZ PUT</t>
  </si>
  <si>
    <t>MJESNI PROSTOR</t>
  </si>
  <si>
    <t>ULICA LIPA (OD SKRETANJA S D26 )</t>
  </si>
  <si>
    <t>462/30</t>
  </si>
  <si>
    <t xml:space="preserve">PUT U GAJU </t>
  </si>
  <si>
    <t>PRAŠKA ULICA (OD SKRETANJA S D26 )</t>
  </si>
  <si>
    <t>1213/44</t>
  </si>
  <si>
    <t>PUT STRANA U BRDU</t>
  </si>
  <si>
    <t>ČESTICA U ŠUMI</t>
  </si>
  <si>
    <t xml:space="preserve">ČESTICA U ŠUMI </t>
  </si>
  <si>
    <t>ČESTICA UZ POLJSKI PUT</t>
  </si>
  <si>
    <t>372/1</t>
  </si>
  <si>
    <t>ŠIKARA U KUĆIŠTU</t>
  </si>
  <si>
    <t xml:space="preserve">404/2 </t>
  </si>
  <si>
    <t>235/1</t>
  </si>
  <si>
    <t>237/3</t>
  </si>
  <si>
    <t>257/4</t>
  </si>
  <si>
    <t>VEZMAR ZVONIMIR</t>
  </si>
  <si>
    <t>267/4</t>
  </si>
  <si>
    <t>ORANICA OKUĆNICA</t>
  </si>
  <si>
    <t>274/3</t>
  </si>
  <si>
    <t>KUĆA I DVOR</t>
  </si>
  <si>
    <t>POCRNIĆ ZVONKO</t>
  </si>
  <si>
    <t xml:space="preserve">GRAD DARUVAR </t>
  </si>
  <si>
    <t>404/2</t>
  </si>
  <si>
    <t>430/5</t>
  </si>
  <si>
    <t>449/2</t>
  </si>
  <si>
    <t xml:space="preserve">LIVADA U POLJAKOVCU </t>
  </si>
  <si>
    <t>457/12</t>
  </si>
  <si>
    <t xml:space="preserve">POLJSKI PUT </t>
  </si>
  <si>
    <t>ASFALT</t>
  </si>
  <si>
    <t xml:space="preserve"> -</t>
  </si>
  <si>
    <t>ZEMLJANI PUT</t>
  </si>
  <si>
    <t>MAKADAM</t>
  </si>
  <si>
    <t>2815/1</t>
  </si>
  <si>
    <t xml:space="preserve">PETRA ZRINSKOG NERAZVRSTANA CESTA </t>
  </si>
  <si>
    <r>
      <t xml:space="preserve">GRAD DARUVAR 1/8 </t>
    </r>
    <r>
      <rPr>
        <b/>
        <sz val="10"/>
        <color indexed="10"/>
        <rFont val="Arial"/>
        <family val="2"/>
        <charset val="238"/>
      </rPr>
      <t>(OSTALO PRIVATNO)</t>
    </r>
  </si>
  <si>
    <t>ULICA MIRA</t>
  </si>
  <si>
    <t xml:space="preserve"> (OD SKRETANJA S D26 DO UL LIPA )</t>
  </si>
  <si>
    <t>km</t>
  </si>
  <si>
    <r>
      <rPr>
        <b/>
        <sz val="11"/>
        <color indexed="8"/>
        <rFont val="Arial Narrow"/>
        <family val="2"/>
        <charset val="238"/>
      </rPr>
      <t>Σ</t>
    </r>
    <r>
      <rPr>
        <b/>
        <vertAlign val="subscript"/>
        <sz val="11"/>
        <color indexed="8"/>
        <rFont val="Calibri"/>
        <family val="2"/>
        <charset val="238"/>
      </rPr>
      <t>uk</t>
    </r>
    <r>
      <rPr>
        <b/>
        <sz val="11"/>
        <color indexed="8"/>
        <rFont val="Calibri"/>
        <family val="2"/>
        <charset val="238"/>
      </rPr>
      <t xml:space="preserve"> =</t>
    </r>
  </si>
  <si>
    <t>JAVNA CESTA- OPĆE DOBRO POD UPRAVLJANJEM ŽUC BBŽ</t>
  </si>
  <si>
    <t>MLINOVI</t>
  </si>
  <si>
    <t>57/4</t>
  </si>
  <si>
    <t>61/10</t>
  </si>
  <si>
    <t>VUKOVJE</t>
  </si>
  <si>
    <t>LIVADA U RIJEKI</t>
  </si>
  <si>
    <t>LIVADA RIJEKA</t>
  </si>
  <si>
    <t>63/4</t>
  </si>
  <si>
    <t>ŽELJEZNICA RIJEKA</t>
  </si>
  <si>
    <t>HŽ D.O.O. ZAGREB</t>
  </si>
  <si>
    <t>63/3</t>
  </si>
  <si>
    <t>ŽELJEZNICA ŠUPLJA LIPA</t>
  </si>
  <si>
    <t xml:space="preserve">RH - JD U OPĆOJ UPORABI-ŽELJEZNIČKA INFRASTRUKTURA </t>
  </si>
  <si>
    <t>61/4</t>
  </si>
  <si>
    <t xml:space="preserve">POLJSKI PUT U RIJEKI </t>
  </si>
  <si>
    <t>65/2</t>
  </si>
  <si>
    <t>CESTA LUKA U RIJEKI</t>
  </si>
  <si>
    <t>1366/3</t>
  </si>
  <si>
    <t>ORANICA LUKA U RIJECI</t>
  </si>
  <si>
    <t xml:space="preserve">DOSTAL RUŽICA </t>
  </si>
  <si>
    <t>235/3</t>
  </si>
  <si>
    <t>234/4</t>
  </si>
  <si>
    <t>234/3</t>
  </si>
  <si>
    <t>ORANICA U RIJEKI</t>
  </si>
  <si>
    <t>NEMA ZK ULOŠKA</t>
  </si>
  <si>
    <t>CESTA U UL MLINOVI</t>
  </si>
  <si>
    <t>-</t>
  </si>
  <si>
    <t>1365/1</t>
  </si>
  <si>
    <t>PUT IZ DARUVARA</t>
  </si>
  <si>
    <t>Površina k.č.br. u m2</t>
  </si>
  <si>
    <t>BJELOVARSKA</t>
  </si>
  <si>
    <t>MARKOVAC</t>
  </si>
  <si>
    <t>PUT OKUĆNICA</t>
  </si>
  <si>
    <t>PUT SELO</t>
  </si>
  <si>
    <t>Vrijednost prometnice</t>
  </si>
  <si>
    <t>kn</t>
  </si>
  <si>
    <t>PODUZETNIČKA ZONA DALIT</t>
  </si>
  <si>
    <t>2283/1</t>
  </si>
  <si>
    <t>CESTA I NEPLODNO</t>
  </si>
  <si>
    <t>2284/2 dio</t>
  </si>
  <si>
    <t>CESTA U ZRINSKOJ</t>
  </si>
  <si>
    <t>dio 1578/2</t>
  </si>
  <si>
    <t>dio 1579</t>
  </si>
  <si>
    <t>NARANČIĆ BRIJEG</t>
  </si>
  <si>
    <t>DIO ČESTICE, PUT</t>
  </si>
  <si>
    <t>PALATINUŠ ŽELJKO</t>
  </si>
  <si>
    <t>DONAT MARIJA, HALPER LIBUŠA, KARNIK ZDENKO</t>
  </si>
  <si>
    <t>522/5</t>
  </si>
  <si>
    <t>PUT GRAOVIŠTE U BUKVIKU</t>
  </si>
  <si>
    <t>ĐERMANOVIĆ, KOVAČIĆ, BOŽIĆ</t>
  </si>
  <si>
    <t>525/4</t>
  </si>
  <si>
    <t>VOĆNJAK</t>
  </si>
  <si>
    <t>FUREŠ SAŠA</t>
  </si>
  <si>
    <t>525/9</t>
  </si>
  <si>
    <t>ORANICA, KUĆA BR. 164 I DVOR</t>
  </si>
  <si>
    <t>KOVAČIĆ SINIŠA</t>
  </si>
  <si>
    <t>525/12</t>
  </si>
  <si>
    <t>ORANICA BUKVIK</t>
  </si>
  <si>
    <t>VACEK EDO</t>
  </si>
  <si>
    <t>525/13</t>
  </si>
  <si>
    <t>BOGELJIĆ JAGODA</t>
  </si>
  <si>
    <t>PUT U ŽIVKOVCU</t>
  </si>
  <si>
    <t>CAJSPERKOV SOKAK</t>
  </si>
  <si>
    <t>CESTA U ŽIVKOVCU</t>
  </si>
  <si>
    <t>VINOGRADSKI ODVOJAK</t>
  </si>
  <si>
    <t>PUT U DOLINI</t>
  </si>
  <si>
    <t>PAŠNJAK U DOLINI</t>
  </si>
  <si>
    <t>Gradonačelnik</t>
  </si>
  <si>
    <t>Damir Lneniček, univ. spec. oec.</t>
  </si>
  <si>
    <t>POPIS NERAZVRSTANIH CESTA NA PODRUČJU GRADA DARUVARA</t>
  </si>
  <si>
    <t>TRG DR. F. TUĐMANA</t>
  </si>
  <si>
    <t>IVANA CANKARA NC</t>
  </si>
  <si>
    <t>JD U OPĆOJ UPORABI</t>
  </si>
  <si>
    <t>NERAZVRSTANA CESTA</t>
  </si>
  <si>
    <t>686/5</t>
  </si>
  <si>
    <t>TINA UJEVIĆA PUT</t>
  </si>
  <si>
    <t>TINA UJEVIĆA CESTA</t>
  </si>
  <si>
    <t>LOKALNA CESTA</t>
  </si>
  <si>
    <t>ŽUC</t>
  </si>
  <si>
    <t>JAVNO DOBRO PUTEVI I CESTE</t>
  </si>
  <si>
    <t>PUT JANKOVAC</t>
  </si>
  <si>
    <t>HORVAT SLAVA, PALAVNIĆ ANTUN</t>
  </si>
  <si>
    <t>1600 dio</t>
  </si>
  <si>
    <t>418/5</t>
  </si>
  <si>
    <t>ZELJUG DUŠAN</t>
  </si>
  <si>
    <t>457/14 dio</t>
  </si>
  <si>
    <t>377/1 dio</t>
  </si>
  <si>
    <t>TRG B. NELIPIĆA</t>
  </si>
  <si>
    <t>7/10 GRAD DARUVAR, 3/10 ZAJEDNICA TEHNIČKE KULTURE DARUVAR</t>
  </si>
  <si>
    <t>1628/1</t>
  </si>
  <si>
    <t>ŽELJEZNICA</t>
  </si>
  <si>
    <t>PUT UZ ŽELJEZNICU</t>
  </si>
  <si>
    <t>HŽ</t>
  </si>
  <si>
    <t>2808 dio</t>
  </si>
  <si>
    <t>ŠETALIŠTE I. MEŠTROVIĆA</t>
  </si>
  <si>
    <t>432/2</t>
  </si>
  <si>
    <t>444/1</t>
  </si>
  <si>
    <t>PARK</t>
  </si>
  <si>
    <t>CESTA I PARK</t>
  </si>
  <si>
    <t>429 dio</t>
  </si>
  <si>
    <t>430 dio</t>
  </si>
  <si>
    <t>434 dio</t>
  </si>
  <si>
    <t>STAMBENA ZGRADA I PLOČNIK</t>
  </si>
  <si>
    <t>KUĆA I DVORIŠTE</t>
  </si>
  <si>
    <t>VODOPRIVREDA DARUVAR</t>
  </si>
  <si>
    <t>PLOČNIK</t>
  </si>
  <si>
    <t>ZELENA POVRŠINA</t>
  </si>
  <si>
    <t>ZELENA POVRŠINA I PLOČNIK</t>
  </si>
  <si>
    <t>PARKIRALIŠTE I CESTA</t>
  </si>
  <si>
    <t>423/1</t>
  </si>
  <si>
    <t>1360/2</t>
  </si>
  <si>
    <t>Vrijednost prometnice u eurima</t>
  </si>
  <si>
    <t>eur</t>
  </si>
  <si>
    <t>1350/2</t>
  </si>
  <si>
    <t>1352/2</t>
  </si>
  <si>
    <t>ZGRADA</t>
  </si>
  <si>
    <t>NOGOSTUP</t>
  </si>
  <si>
    <t>DIO NERAZVSTVANE CESTE</t>
  </si>
  <si>
    <t>1382/4</t>
  </si>
  <si>
    <t>STAMB.POSL.ZGRADA I NOGOSTUP</t>
  </si>
  <si>
    <t xml:space="preserve"> ČUNČIĆ ZLATKO, ČUNČIĆ SNJEŽANA</t>
  </si>
  <si>
    <t>302/1</t>
  </si>
  <si>
    <t>PUT I ŠUMA</t>
  </si>
  <si>
    <t>NERAZVSRTANA CESTA</t>
  </si>
  <si>
    <t>SLATINSKA BANKA D.D., POSAVEC ANITA</t>
  </si>
  <si>
    <t>DUGA GRANA PUT</t>
  </si>
  <si>
    <t>PODKUĆNICE PUT</t>
  </si>
  <si>
    <t>NA DAN 8. 7.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</si>
</sst>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0.000"/>
    <numFmt numFmtId="166" formatCode="#,##0.00\ _k_n"/>
    <numFmt numFmtId="167" formatCode="#,##0.00\ &quot;kn&quot;"/>
    <numFmt numFmtId="168" formatCode="#,##0.00\ [$€-41A]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vertAlign val="subscript"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</font>
    <font>
      <b/>
      <sz val="10"/>
      <color rgb="FF00B050"/>
      <name val="Arial"/>
      <family val="2"/>
      <charset val="238"/>
    </font>
    <font>
      <sz val="9"/>
      <name val="Arial"/>
      <family val="2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</font>
    <font>
      <b/>
      <sz val="9"/>
      <name val="Arial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354">
    <xf numFmtId="0" fontId="0" fillId="0" borderId="0" xfId="0"/>
    <xf numFmtId="0" fontId="13" fillId="0" borderId="0" xfId="0" applyFont="1"/>
    <xf numFmtId="0" fontId="17" fillId="0" borderId="0" xfId="0" applyFont="1"/>
    <xf numFmtId="0" fontId="2" fillId="0" borderId="6" xfId="0" applyFont="1" applyBorder="1"/>
    <xf numFmtId="0" fontId="16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6" fillId="0" borderId="6" xfId="0" applyFont="1" applyBorder="1"/>
    <xf numFmtId="0" fontId="1" fillId="0" borderId="6" xfId="0" applyFont="1" applyBorder="1" applyAlignment="1">
      <alignment wrapText="1"/>
    </xf>
    <xf numFmtId="2" fontId="16" fillId="0" borderId="6" xfId="0" applyNumberFormat="1" applyFont="1" applyBorder="1" applyAlignment="1">
      <alignment horizontal="center"/>
    </xf>
    <xf numFmtId="167" fontId="16" fillId="0" borderId="6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4" fillId="0" borderId="6" xfId="0" applyFont="1" applyBorder="1"/>
    <xf numFmtId="0" fontId="1" fillId="0" borderId="6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8" xfId="0" applyFont="1" applyBorder="1"/>
    <xf numFmtId="0" fontId="16" fillId="0" borderId="10" xfId="0" applyFont="1" applyBorder="1" applyAlignment="1">
      <alignment horizontal="center"/>
    </xf>
    <xf numFmtId="167" fontId="16" fillId="0" borderId="10" xfId="0" applyNumberFormat="1" applyFont="1" applyBorder="1" applyAlignment="1">
      <alignment horizontal="center"/>
    </xf>
    <xf numFmtId="167" fontId="16" fillId="0" borderId="10" xfId="0" applyNumberFormat="1" applyFont="1" applyBorder="1" applyAlignment="1">
      <alignment horizontal="left"/>
    </xf>
    <xf numFmtId="0" fontId="16" fillId="0" borderId="12" xfId="0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 vertical="center"/>
    </xf>
    <xf numFmtId="0" fontId="14" fillId="0" borderId="1" xfId="0" applyFont="1" applyBorder="1"/>
    <xf numFmtId="0" fontId="1" fillId="0" borderId="6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6" fillId="0" borderId="10" xfId="0" applyFont="1" applyBorder="1"/>
    <xf numFmtId="0" fontId="16" fillId="0" borderId="11" xfId="0" applyFont="1" applyBorder="1"/>
    <xf numFmtId="0" fontId="1" fillId="0" borderId="10" xfId="0" applyFont="1" applyBorder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center"/>
    </xf>
    <xf numFmtId="2" fontId="16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1" fillId="0" borderId="10" xfId="0" applyFont="1" applyBorder="1"/>
    <xf numFmtId="0" fontId="16" fillId="0" borderId="12" xfId="0" applyFont="1" applyBorder="1" applyAlignment="1">
      <alignment horizontal="center" wrapText="1"/>
    </xf>
    <xf numFmtId="2" fontId="16" fillId="0" borderId="10" xfId="0" applyNumberFormat="1" applyFont="1" applyBorder="1" applyAlignment="1">
      <alignment horizontal="center"/>
    </xf>
    <xf numFmtId="0" fontId="1" fillId="0" borderId="0" xfId="0" applyFont="1"/>
    <xf numFmtId="0" fontId="16" fillId="0" borderId="6" xfId="0" applyFont="1" applyBorder="1" applyAlignment="1">
      <alignment horizontal="center" wrapText="1"/>
    </xf>
    <xf numFmtId="2" fontId="16" fillId="0" borderId="6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4" fillId="0" borderId="3" xfId="0" applyFont="1" applyBorder="1"/>
    <xf numFmtId="0" fontId="16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4" xfId="0" applyFont="1" applyBorder="1"/>
    <xf numFmtId="0" fontId="1" fillId="0" borderId="7" xfId="0" applyFont="1" applyBorder="1" applyAlignment="1">
      <alignment wrapText="1"/>
    </xf>
    <xf numFmtId="0" fontId="16" fillId="0" borderId="5" xfId="0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167" fontId="16" fillId="0" borderId="7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1" fillId="0" borderId="11" xfId="0" applyFont="1" applyBorder="1"/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167" fontId="4" fillId="0" borderId="10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167" fontId="1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 wrapText="1"/>
    </xf>
    <xf numFmtId="2" fontId="16" fillId="0" borderId="7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0" xfId="0" applyFont="1"/>
    <xf numFmtId="2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15" fillId="0" borderId="8" xfId="0" applyFont="1" applyBorder="1" applyAlignment="1">
      <alignment horizontal="left"/>
    </xf>
    <xf numFmtId="2" fontId="16" fillId="0" borderId="2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/>
    </xf>
    <xf numFmtId="2" fontId="16" fillId="0" borderId="11" xfId="0" applyNumberFormat="1" applyFont="1" applyBorder="1" applyAlignment="1">
      <alignment horizontal="center" vertical="center"/>
    </xf>
    <xf numFmtId="0" fontId="2" fillId="0" borderId="9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1" fillId="0" borderId="13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167" fontId="16" fillId="0" borderId="13" xfId="0" applyNumberFormat="1" applyFont="1" applyBorder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 applyAlignment="1">
      <alignment horizontal="center"/>
    </xf>
    <xf numFmtId="2" fontId="16" fillId="0" borderId="15" xfId="0" applyNumberFormat="1" applyFont="1" applyBorder="1" applyAlignment="1">
      <alignment horizontal="center"/>
    </xf>
    <xf numFmtId="0" fontId="2" fillId="0" borderId="11" xfId="0" applyFont="1" applyBorder="1"/>
    <xf numFmtId="0" fontId="1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4" fillId="0" borderId="3" xfId="0" applyFont="1" applyBorder="1"/>
    <xf numFmtId="2" fontId="1" fillId="0" borderId="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167" fontId="1" fillId="0" borderId="10" xfId="0" applyNumberFormat="1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" fillId="0" borderId="13" xfId="0" applyFont="1" applyBorder="1"/>
    <xf numFmtId="0" fontId="16" fillId="0" borderId="1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/>
    </xf>
    <xf numFmtId="167" fontId="1" fillId="0" borderId="13" xfId="0" applyNumberFormat="1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0" fontId="4" fillId="0" borderId="0" xfId="0" applyFont="1"/>
    <xf numFmtId="0" fontId="0" fillId="0" borderId="7" xfId="0" applyBorder="1" applyAlignment="1">
      <alignment horizontal="center" vertical="center"/>
    </xf>
    <xf numFmtId="0" fontId="28" fillId="0" borderId="10" xfId="0" applyFont="1" applyBorder="1" applyAlignment="1">
      <alignment wrapText="1"/>
    </xf>
    <xf numFmtId="0" fontId="1" fillId="0" borderId="14" xfId="0" applyFont="1" applyBorder="1"/>
    <xf numFmtId="0" fontId="1" fillId="0" borderId="13" xfId="0" applyFont="1" applyBorder="1" applyAlignment="1">
      <alignment horizontal="center" wrapText="1"/>
    </xf>
    <xf numFmtId="0" fontId="2" fillId="0" borderId="10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1" fillId="0" borderId="12" xfId="0" applyFont="1" applyBorder="1" applyAlignment="1">
      <alignment wrapText="1"/>
    </xf>
    <xf numFmtId="167" fontId="16" fillId="0" borderId="10" xfId="0" applyNumberFormat="1" applyFont="1" applyBorder="1" applyAlignment="1">
      <alignment horizontal="center" vertical="center"/>
    </xf>
    <xf numFmtId="0" fontId="14" fillId="0" borderId="7" xfId="0" applyFont="1" applyBorder="1"/>
    <xf numFmtId="0" fontId="1" fillId="0" borderId="5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2" fillId="0" borderId="3" xfId="0" applyFont="1" applyBorder="1"/>
    <xf numFmtId="0" fontId="29" fillId="0" borderId="1" xfId="0" applyFont="1" applyBorder="1"/>
    <xf numFmtId="0" fontId="4" fillId="0" borderId="6" xfId="0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/>
    </xf>
    <xf numFmtId="167" fontId="4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/>
    </xf>
    <xf numFmtId="0" fontId="30" fillId="0" borderId="7" xfId="0" applyFont="1" applyBorder="1"/>
    <xf numFmtId="0" fontId="30" fillId="0" borderId="4" xfId="0" applyFont="1" applyBorder="1"/>
    <xf numFmtId="0" fontId="30" fillId="0" borderId="7" xfId="0" applyFont="1" applyBorder="1" applyAlignment="1">
      <alignment horizontal="center" wrapText="1"/>
    </xf>
    <xf numFmtId="0" fontId="30" fillId="0" borderId="5" xfId="0" applyFont="1" applyBorder="1" applyAlignment="1">
      <alignment horizontal="center"/>
    </xf>
    <xf numFmtId="2" fontId="30" fillId="0" borderId="2" xfId="0" applyNumberFormat="1" applyFont="1" applyBorder="1" applyAlignment="1">
      <alignment horizontal="center"/>
    </xf>
    <xf numFmtId="2" fontId="30" fillId="0" borderId="7" xfId="0" applyNumberFormat="1" applyFont="1" applyBorder="1" applyAlignment="1">
      <alignment horizontal="center"/>
    </xf>
    <xf numFmtId="167" fontId="30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6" fillId="0" borderId="13" xfId="0" applyFont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2" fillId="0" borderId="10" xfId="0" applyFont="1" applyBorder="1" applyAlignment="1">
      <alignment vertical="center"/>
    </xf>
    <xf numFmtId="0" fontId="16" fillId="0" borderId="10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24" fillId="0" borderId="8" xfId="0" applyFont="1" applyBorder="1"/>
    <xf numFmtId="167" fontId="16" fillId="0" borderId="8" xfId="0" applyNumberFormat="1" applyFont="1" applyBorder="1" applyAlignment="1">
      <alignment horizontal="center"/>
    </xf>
    <xf numFmtId="0" fontId="25" fillId="0" borderId="1" xfId="0" applyFont="1" applyBorder="1"/>
    <xf numFmtId="167" fontId="16" fillId="0" borderId="1" xfId="0" applyNumberFormat="1" applyFont="1" applyBorder="1" applyAlignment="1">
      <alignment horizontal="center"/>
    </xf>
    <xf numFmtId="167" fontId="16" fillId="0" borderId="13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6" xfId="0" applyFont="1" applyBorder="1"/>
    <xf numFmtId="0" fontId="19" fillId="0" borderId="0" xfId="0" applyFont="1"/>
    <xf numFmtId="0" fontId="19" fillId="0" borderId="6" xfId="0" applyFont="1" applyBorder="1" applyAlignment="1">
      <alignment wrapText="1"/>
    </xf>
    <xf numFmtId="0" fontId="19" fillId="0" borderId="2" xfId="0" applyFont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2" fontId="19" fillId="0" borderId="6" xfId="0" applyNumberFormat="1" applyFont="1" applyBorder="1" applyAlignment="1">
      <alignment horizontal="center"/>
    </xf>
    <xf numFmtId="167" fontId="19" fillId="0" borderId="6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/>
    <xf numFmtId="0" fontId="16" fillId="0" borderId="2" xfId="0" applyFont="1" applyBorder="1"/>
    <xf numFmtId="0" fontId="16" fillId="0" borderId="2" xfId="0" applyFont="1" applyBorder="1" applyAlignment="1">
      <alignment horizontal="center" wrapText="1"/>
    </xf>
    <xf numFmtId="0" fontId="2" fillId="0" borderId="7" xfId="0" applyFont="1" applyBorder="1"/>
    <xf numFmtId="0" fontId="1" fillId="0" borderId="5" xfId="0" applyFont="1" applyBorder="1"/>
    <xf numFmtId="0" fontId="16" fillId="0" borderId="5" xfId="0" applyFont="1" applyBorder="1"/>
    <xf numFmtId="0" fontId="16" fillId="0" borderId="5" xfId="0" applyFont="1" applyBorder="1" applyAlignment="1">
      <alignment horizontal="center" wrapText="1"/>
    </xf>
    <xf numFmtId="0" fontId="14" fillId="0" borderId="2" xfId="0" applyFont="1" applyBorder="1"/>
    <xf numFmtId="0" fontId="14" fillId="0" borderId="5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0" fontId="0" fillId="0" borderId="7" xfId="0" applyBorder="1"/>
    <xf numFmtId="1" fontId="16" fillId="0" borderId="7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0" fontId="19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/>
    </xf>
    <xf numFmtId="2" fontId="19" fillId="0" borderId="12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167" fontId="19" fillId="0" borderId="10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/>
    </xf>
    <xf numFmtId="0" fontId="19" fillId="0" borderId="7" xfId="0" applyFont="1" applyBorder="1"/>
    <xf numFmtId="0" fontId="19" fillId="0" borderId="7" xfId="0" applyFont="1" applyBorder="1" applyAlignment="1">
      <alignment horizontal="center" wrapText="1"/>
    </xf>
    <xf numFmtId="0" fontId="19" fillId="0" borderId="5" xfId="0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2" fontId="19" fillId="0" borderId="7" xfId="0" applyNumberFormat="1" applyFont="1" applyBorder="1" applyAlignment="1">
      <alignment horizontal="center"/>
    </xf>
    <xf numFmtId="167" fontId="19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9" fillId="0" borderId="7" xfId="0" applyFont="1" applyBorder="1" applyAlignment="1">
      <alignment horizontal="left"/>
    </xf>
    <xf numFmtId="0" fontId="19" fillId="0" borderId="7" xfId="0" applyFont="1" applyBorder="1" applyAlignment="1">
      <alignment wrapText="1"/>
    </xf>
    <xf numFmtId="0" fontId="5" fillId="0" borderId="8" xfId="0" applyFont="1" applyBorder="1"/>
    <xf numFmtId="0" fontId="19" fillId="0" borderId="6" xfId="0" applyFont="1" applyBorder="1" applyAlignment="1">
      <alignment horizontal="left" wrapText="1"/>
    </xf>
    <xf numFmtId="0" fontId="22" fillId="0" borderId="6" xfId="0" applyFont="1" applyBorder="1" applyAlignment="1">
      <alignment horizontal="center" vertical="center"/>
    </xf>
    <xf numFmtId="167" fontId="16" fillId="0" borderId="6" xfId="0" applyNumberFormat="1" applyFont="1" applyBorder="1" applyAlignment="1">
      <alignment horizontal="center" vertical="center"/>
    </xf>
    <xf numFmtId="0" fontId="5" fillId="0" borderId="6" xfId="0" applyFont="1" applyBorder="1"/>
    <xf numFmtId="0" fontId="5" fillId="0" borderId="9" xfId="0" applyFont="1" applyBorder="1"/>
    <xf numFmtId="165" fontId="1" fillId="0" borderId="15" xfId="0" applyNumberFormat="1" applyFont="1" applyBorder="1" applyAlignment="1">
      <alignment horizontal="center"/>
    </xf>
    <xf numFmtId="0" fontId="5" fillId="0" borderId="8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26" fillId="0" borderId="8" xfId="0" applyFont="1" applyBorder="1" applyAlignment="1">
      <alignment wrapText="1"/>
    </xf>
    <xf numFmtId="0" fontId="5" fillId="0" borderId="13" xfId="0" applyFont="1" applyBorder="1"/>
    <xf numFmtId="0" fontId="26" fillId="0" borderId="7" xfId="0" applyFont="1" applyBorder="1"/>
    <xf numFmtId="0" fontId="6" fillId="0" borderId="1" xfId="0" applyFont="1" applyBorder="1"/>
    <xf numFmtId="0" fontId="3" fillId="0" borderId="10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26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0" fontId="3" fillId="0" borderId="6" xfId="0" applyFont="1" applyBorder="1" applyAlignment="1">
      <alignment wrapText="1"/>
    </xf>
    <xf numFmtId="2" fontId="3" fillId="0" borderId="6" xfId="0" applyNumberFormat="1" applyFont="1" applyBorder="1" applyAlignment="1">
      <alignment horizontal="center"/>
    </xf>
    <xf numFmtId="0" fontId="26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6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6" fillId="0" borderId="8" xfId="0" applyFont="1" applyBorder="1"/>
    <xf numFmtId="0" fontId="19" fillId="0" borderId="10" xfId="0" applyFont="1" applyBorder="1" applyAlignment="1">
      <alignment wrapText="1"/>
    </xf>
    <xf numFmtId="2" fontId="3" fillId="0" borderId="2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/>
    <xf numFmtId="2" fontId="3" fillId="0" borderId="10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6" fillId="0" borderId="6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4" fillId="0" borderId="7" xfId="0" applyFont="1" applyBorder="1" applyAlignment="1">
      <alignment wrapText="1"/>
    </xf>
    <xf numFmtId="0" fontId="5" fillId="0" borderId="10" xfId="0" applyFont="1" applyBorder="1"/>
    <xf numFmtId="0" fontId="16" fillId="0" borderId="0" xfId="0" applyFont="1" applyAlignment="1">
      <alignment horizontal="center"/>
    </xf>
    <xf numFmtId="0" fontId="0" fillId="0" borderId="10" xfId="0" applyBorder="1"/>
    <xf numFmtId="0" fontId="20" fillId="0" borderId="6" xfId="0" applyFont="1" applyBorder="1" applyAlignment="1">
      <alignment wrapText="1"/>
    </xf>
    <xf numFmtId="0" fontId="19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21" fillId="0" borderId="6" xfId="0" applyFont="1" applyBorder="1" applyAlignment="1">
      <alignment wrapText="1"/>
    </xf>
    <xf numFmtId="167" fontId="3" fillId="0" borderId="6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 wrapText="1"/>
    </xf>
    <xf numFmtId="2" fontId="3" fillId="0" borderId="13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167" fontId="3" fillId="0" borderId="13" xfId="0" applyNumberFormat="1" applyFont="1" applyBorder="1" applyAlignment="1">
      <alignment horizontal="center"/>
    </xf>
    <xf numFmtId="0" fontId="19" fillId="0" borderId="13" xfId="0" applyFont="1" applyBorder="1"/>
    <xf numFmtId="0" fontId="21" fillId="0" borderId="13" xfId="0" applyFont="1" applyBorder="1" applyAlignment="1">
      <alignment wrapText="1"/>
    </xf>
    <xf numFmtId="0" fontId="19" fillId="0" borderId="15" xfId="0" applyFont="1" applyBorder="1" applyAlignment="1">
      <alignment horizontal="center"/>
    </xf>
    <xf numFmtId="2" fontId="19" fillId="0" borderId="15" xfId="0" applyNumberFormat="1" applyFont="1" applyBorder="1" applyAlignment="1">
      <alignment horizontal="center"/>
    </xf>
    <xf numFmtId="167" fontId="19" fillId="0" borderId="13" xfId="0" applyNumberFormat="1" applyFont="1" applyBorder="1" applyAlignment="1">
      <alignment horizontal="center"/>
    </xf>
    <xf numFmtId="0" fontId="22" fillId="0" borderId="0" xfId="0" applyFont="1"/>
    <xf numFmtId="0" fontId="22" fillId="0" borderId="6" xfId="0" applyFont="1" applyBorder="1"/>
    <xf numFmtId="0" fontId="21" fillId="0" borderId="2" xfId="0" applyFont="1" applyBorder="1" applyAlignment="1">
      <alignment horizontal="left" vertical="top" wrapText="1"/>
    </xf>
    <xf numFmtId="0" fontId="23" fillId="0" borderId="6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0" fillId="0" borderId="2" xfId="0" applyBorder="1"/>
    <xf numFmtId="0" fontId="16" fillId="0" borderId="0" xfId="0" applyFont="1" applyAlignment="1">
      <alignment wrapText="1"/>
    </xf>
    <xf numFmtId="0" fontId="16" fillId="0" borderId="4" xfId="0" applyFont="1" applyBorder="1" applyAlignment="1">
      <alignment wrapText="1"/>
    </xf>
    <xf numFmtId="0" fontId="18" fillId="0" borderId="0" xfId="0" applyFont="1" applyAlignment="1">
      <alignment wrapText="1"/>
    </xf>
    <xf numFmtId="2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  <xf numFmtId="0" fontId="8" fillId="0" borderId="17" xfId="0" applyFont="1" applyBorder="1" applyAlignment="1">
      <alignment horizontal="right"/>
    </xf>
    <xf numFmtId="2" fontId="15" fillId="0" borderId="18" xfId="0" applyNumberFormat="1" applyFont="1" applyBorder="1" applyAlignment="1">
      <alignment horizontal="center"/>
    </xf>
    <xf numFmtId="166" fontId="15" fillId="0" borderId="16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31" fillId="0" borderId="10" xfId="0" applyFont="1" applyBorder="1"/>
    <xf numFmtId="0" fontId="32" fillId="0" borderId="6" xfId="0" applyFont="1" applyBorder="1"/>
    <xf numFmtId="0" fontId="25" fillId="0" borderId="6" xfId="0" applyFont="1" applyBorder="1"/>
    <xf numFmtId="0" fontId="25" fillId="0" borderId="7" xfId="0" applyFont="1" applyBorder="1"/>
    <xf numFmtId="0" fontId="30" fillId="0" borderId="6" xfId="0" applyFont="1" applyBorder="1" applyAlignment="1">
      <alignment horizontal="center"/>
    </xf>
    <xf numFmtId="0" fontId="30" fillId="0" borderId="6" xfId="0" applyFont="1" applyBorder="1"/>
    <xf numFmtId="0" fontId="30" fillId="0" borderId="6" xfId="0" applyFont="1" applyBorder="1" applyAlignment="1">
      <alignment wrapText="1"/>
    </xf>
    <xf numFmtId="2" fontId="16" fillId="0" borderId="8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vertical="center"/>
    </xf>
    <xf numFmtId="2" fontId="16" fillId="0" borderId="8" xfId="0" applyNumberFormat="1" applyFont="1" applyBorder="1" applyAlignment="1">
      <alignment vertical="center"/>
    </xf>
    <xf numFmtId="2" fontId="1" fillId="0" borderId="14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27" fillId="0" borderId="16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166" fontId="15" fillId="0" borderId="18" xfId="0" applyNumberFormat="1" applyFont="1" applyBorder="1" applyAlignment="1">
      <alignment horizontal="center"/>
    </xf>
    <xf numFmtId="168" fontId="16" fillId="0" borderId="10" xfId="0" applyNumberFormat="1" applyFont="1" applyBorder="1" applyAlignment="1">
      <alignment horizontal="center"/>
    </xf>
    <xf numFmtId="168" fontId="16" fillId="0" borderId="7" xfId="0" applyNumberFormat="1" applyFont="1" applyBorder="1" applyAlignment="1">
      <alignment horizontal="center"/>
    </xf>
    <xf numFmtId="168" fontId="16" fillId="0" borderId="6" xfId="0" applyNumberFormat="1" applyFont="1" applyBorder="1" applyAlignment="1">
      <alignment horizontal="center"/>
    </xf>
    <xf numFmtId="1" fontId="16" fillId="0" borderId="6" xfId="0" applyNumberFormat="1" applyFont="1" applyBorder="1" applyAlignment="1">
      <alignment horizontal="center"/>
    </xf>
    <xf numFmtId="0" fontId="16" fillId="0" borderId="1" xfId="0" applyFont="1" applyBorder="1"/>
    <xf numFmtId="165" fontId="1" fillId="0" borderId="12" xfId="0" applyNumberFormat="1" applyFont="1" applyBorder="1" applyAlignment="1">
      <alignment horizontal="center"/>
    </xf>
    <xf numFmtId="2" fontId="16" fillId="0" borderId="8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0" borderId="10" xfId="1" applyNumberFormat="1" applyFont="1" applyFill="1" applyBorder="1" applyAlignment="1">
      <alignment horizontal="center" vertical="center"/>
    </xf>
    <xf numFmtId="2" fontId="16" fillId="0" borderId="6" xfId="1" applyNumberFormat="1" applyFont="1" applyFill="1" applyBorder="1" applyAlignment="1">
      <alignment horizontal="center" vertical="center"/>
    </xf>
    <xf numFmtId="2" fontId="16" fillId="0" borderId="7" xfId="1" applyNumberFormat="1" applyFont="1" applyFill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67" fontId="16" fillId="0" borderId="10" xfId="0" applyNumberFormat="1" applyFont="1" applyBorder="1" applyAlignment="1">
      <alignment horizontal="center" vertical="center"/>
    </xf>
    <xf numFmtId="167" fontId="16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167" fontId="1" fillId="0" borderId="7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1"/>
  <sheetViews>
    <sheetView tabSelected="1" zoomScaleNormal="100" workbookViewId="0">
      <pane ySplit="3" topLeftCell="A196" activePane="bottomLeft" state="frozen"/>
      <selection pane="bottomLeft" activeCell="B2" sqref="B2:O2"/>
    </sheetView>
  </sheetViews>
  <sheetFormatPr defaultRowHeight="15" x14ac:dyDescent="0.25"/>
  <cols>
    <col min="1" max="1" width="3.85546875" style="2" customWidth="1"/>
    <col min="2" max="2" width="24.140625" customWidth="1"/>
    <col min="3" max="3" width="10" customWidth="1"/>
    <col min="4" max="4" width="18.85546875" customWidth="1"/>
    <col min="5" max="5" width="29.85546875" customWidth="1"/>
    <col min="6" max="6" width="28.140625" customWidth="1"/>
    <col min="7" max="7" width="18.85546875" style="281" customWidth="1"/>
    <col min="8" max="8" width="14.140625" customWidth="1"/>
    <col min="9" max="9" width="16.7109375" customWidth="1"/>
    <col min="10" max="10" width="12.7109375" customWidth="1"/>
    <col min="11" max="13" width="15.140625" customWidth="1"/>
    <col min="14" max="14" width="14.42578125" style="14" customWidth="1"/>
    <col min="15" max="15" width="15" customWidth="1"/>
  </cols>
  <sheetData>
    <row r="1" spans="1:15" x14ac:dyDescent="0.25">
      <c r="B1" s="331" t="s">
        <v>497</v>
      </c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</row>
    <row r="2" spans="1:15" ht="15.75" thickBot="1" x14ac:dyDescent="0.3">
      <c r="B2" s="332" t="s">
        <v>555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</row>
    <row r="3" spans="1:15" ht="57.75" customHeight="1" thickBot="1" x14ac:dyDescent="0.3">
      <c r="B3" s="15" t="s">
        <v>0</v>
      </c>
      <c r="C3" s="16" t="s">
        <v>377</v>
      </c>
      <c r="D3" s="17" t="s">
        <v>1</v>
      </c>
      <c r="E3" s="15" t="s">
        <v>2</v>
      </c>
      <c r="F3" s="15" t="s">
        <v>3</v>
      </c>
      <c r="G3" s="18" t="s">
        <v>4</v>
      </c>
      <c r="H3" s="18" t="s">
        <v>457</v>
      </c>
      <c r="I3" s="18" t="s">
        <v>354</v>
      </c>
      <c r="J3" s="18" t="s">
        <v>352</v>
      </c>
      <c r="K3" s="18" t="s">
        <v>355</v>
      </c>
      <c r="L3" s="19" t="s">
        <v>462</v>
      </c>
      <c r="M3" s="19" t="s">
        <v>539</v>
      </c>
      <c r="N3" s="18" t="s">
        <v>353</v>
      </c>
      <c r="O3" s="18" t="s">
        <v>375</v>
      </c>
    </row>
    <row r="4" spans="1:15" x14ac:dyDescent="0.25">
      <c r="A4" s="2">
        <v>1</v>
      </c>
      <c r="B4" s="20" t="s">
        <v>5</v>
      </c>
      <c r="C4" s="21">
        <v>3625</v>
      </c>
      <c r="D4" s="22" t="s">
        <v>6</v>
      </c>
      <c r="E4" s="23" t="s">
        <v>501</v>
      </c>
      <c r="F4" s="22"/>
      <c r="G4" s="22" t="s">
        <v>12</v>
      </c>
      <c r="H4" s="24">
        <v>5102</v>
      </c>
      <c r="I4" s="25">
        <v>200</v>
      </c>
      <c r="J4" s="25">
        <v>6.3</v>
      </c>
      <c r="K4" s="325">
        <f>SUM(I4:I5)</f>
        <v>253</v>
      </c>
      <c r="L4" s="22">
        <f>(I4*J4)*3</f>
        <v>3780</v>
      </c>
      <c r="M4" s="309">
        <f>L4/7.5345</f>
        <v>501.69221580728646</v>
      </c>
      <c r="N4" s="337">
        <f>I4*J4+I5*J5</f>
        <v>1564.75</v>
      </c>
      <c r="O4" s="4" t="s">
        <v>417</v>
      </c>
    </row>
    <row r="5" spans="1:15" x14ac:dyDescent="0.25">
      <c r="A5" s="2">
        <v>2</v>
      </c>
      <c r="B5" s="27" t="s">
        <v>5</v>
      </c>
      <c r="C5" s="5" t="s">
        <v>9</v>
      </c>
      <c r="D5" s="5" t="s">
        <v>6</v>
      </c>
      <c r="E5" s="28" t="s">
        <v>10</v>
      </c>
      <c r="F5" s="5" t="s">
        <v>11</v>
      </c>
      <c r="G5" s="5" t="s">
        <v>12</v>
      </c>
      <c r="H5" s="5">
        <v>1707</v>
      </c>
      <c r="I5" s="29">
        <v>53</v>
      </c>
      <c r="J5" s="29">
        <v>5.75</v>
      </c>
      <c r="K5" s="336"/>
      <c r="L5" s="30">
        <f t="shared" ref="L5:L32" si="0">(I5*J5)*3</f>
        <v>914.25</v>
      </c>
      <c r="M5" s="310">
        <f t="shared" ref="M5:M68" si="1">L5/7.5345</f>
        <v>121.34182759307187</v>
      </c>
      <c r="N5" s="337"/>
      <c r="O5" s="5" t="s">
        <v>417</v>
      </c>
    </row>
    <row r="6" spans="1:15" x14ac:dyDescent="0.25">
      <c r="A6" s="2">
        <v>3</v>
      </c>
      <c r="B6" s="20" t="s">
        <v>14</v>
      </c>
      <c r="C6" s="21">
        <v>3654</v>
      </c>
      <c r="D6" s="31" t="s">
        <v>6</v>
      </c>
      <c r="E6" s="32" t="s">
        <v>501</v>
      </c>
      <c r="F6" s="33"/>
      <c r="G6" s="34" t="s">
        <v>15</v>
      </c>
      <c r="H6" s="24">
        <v>5031</v>
      </c>
      <c r="I6" s="25">
        <v>420</v>
      </c>
      <c r="J6" s="25">
        <v>5</v>
      </c>
      <c r="K6" s="321">
        <f>SUM(I6:I7)</f>
        <v>482</v>
      </c>
      <c r="L6" s="22">
        <f t="shared" si="0"/>
        <v>6300</v>
      </c>
      <c r="M6" s="309">
        <f t="shared" si="1"/>
        <v>836.15369301214412</v>
      </c>
      <c r="N6" s="337">
        <f>I6*J6</f>
        <v>2100</v>
      </c>
      <c r="O6" s="4" t="s">
        <v>417</v>
      </c>
    </row>
    <row r="7" spans="1:15" x14ac:dyDescent="0.25">
      <c r="A7" s="2">
        <v>4</v>
      </c>
      <c r="B7" s="27" t="s">
        <v>14</v>
      </c>
      <c r="C7" s="5">
        <v>2824</v>
      </c>
      <c r="D7" s="5" t="s">
        <v>6</v>
      </c>
      <c r="E7" s="12" t="s">
        <v>16</v>
      </c>
      <c r="F7" s="35"/>
      <c r="G7" s="7" t="s">
        <v>15</v>
      </c>
      <c r="H7" s="36">
        <v>347</v>
      </c>
      <c r="I7" s="29">
        <v>62</v>
      </c>
      <c r="J7" s="29">
        <v>5</v>
      </c>
      <c r="K7" s="321"/>
      <c r="L7" s="30">
        <f t="shared" si="0"/>
        <v>930</v>
      </c>
      <c r="M7" s="311">
        <f t="shared" si="1"/>
        <v>123.43221182560222</v>
      </c>
      <c r="N7" s="318"/>
      <c r="O7" s="4" t="s">
        <v>417</v>
      </c>
    </row>
    <row r="8" spans="1:15" x14ac:dyDescent="0.25">
      <c r="A8" s="2">
        <v>5</v>
      </c>
      <c r="B8" s="38" t="s">
        <v>362</v>
      </c>
      <c r="C8" s="31">
        <v>3666</v>
      </c>
      <c r="D8" s="31" t="s">
        <v>6</v>
      </c>
      <c r="E8" s="39" t="s">
        <v>501</v>
      </c>
      <c r="F8" s="39"/>
      <c r="G8" s="40" t="s">
        <v>15</v>
      </c>
      <c r="H8" s="31">
        <v>665</v>
      </c>
      <c r="I8" s="41">
        <v>66</v>
      </c>
      <c r="J8" s="41">
        <v>4.5</v>
      </c>
      <c r="K8" s="315">
        <f>SUM(I8:I9)</f>
        <v>120</v>
      </c>
      <c r="L8" s="22">
        <f>(I8*J8)*3</f>
        <v>891</v>
      </c>
      <c r="M8" s="309">
        <f t="shared" si="1"/>
        <v>118.25602229743181</v>
      </c>
      <c r="N8" s="318">
        <f>I8*J8+I9*J9</f>
        <v>540</v>
      </c>
      <c r="O8" s="21" t="s">
        <v>417</v>
      </c>
    </row>
    <row r="9" spans="1:15" x14ac:dyDescent="0.25">
      <c r="A9" s="2">
        <v>6</v>
      </c>
      <c r="B9" s="27" t="s">
        <v>362</v>
      </c>
      <c r="C9" s="5">
        <v>3667</v>
      </c>
      <c r="D9" s="5" t="s">
        <v>6</v>
      </c>
      <c r="E9" s="12" t="s">
        <v>501</v>
      </c>
      <c r="F9" s="42"/>
      <c r="G9" s="43" t="s">
        <v>15</v>
      </c>
      <c r="H9" s="5">
        <v>623</v>
      </c>
      <c r="I9" s="8">
        <v>54</v>
      </c>
      <c r="J9" s="8">
        <v>4.5</v>
      </c>
      <c r="K9" s="316"/>
      <c r="L9" s="9">
        <f>(I9*J9)*3</f>
        <v>729</v>
      </c>
      <c r="M9" s="310">
        <f t="shared" si="1"/>
        <v>96.754927334262391</v>
      </c>
      <c r="N9" s="319"/>
      <c r="O9" s="4" t="s">
        <v>417</v>
      </c>
    </row>
    <row r="10" spans="1:15" x14ac:dyDescent="0.25">
      <c r="A10" s="2">
        <v>7</v>
      </c>
      <c r="B10" s="20" t="s">
        <v>17</v>
      </c>
      <c r="C10" s="21">
        <v>3682</v>
      </c>
      <c r="D10" s="21" t="s">
        <v>6</v>
      </c>
      <c r="E10" s="32" t="s">
        <v>18</v>
      </c>
      <c r="F10" s="33"/>
      <c r="G10" s="34" t="s">
        <v>15</v>
      </c>
      <c r="H10" s="24">
        <v>3073</v>
      </c>
      <c r="I10" s="25">
        <v>282.5</v>
      </c>
      <c r="J10" s="25">
        <v>5</v>
      </c>
      <c r="K10" s="307">
        <f>SUM(I10:I10)</f>
        <v>282.5</v>
      </c>
      <c r="L10" s="22">
        <f t="shared" si="0"/>
        <v>4237.5</v>
      </c>
      <c r="M10" s="309">
        <f t="shared" si="1"/>
        <v>562.41290065697785</v>
      </c>
      <c r="N10" s="45">
        <f>I10*J10</f>
        <v>1412.5</v>
      </c>
      <c r="O10" s="4" t="s">
        <v>417</v>
      </c>
    </row>
    <row r="11" spans="1:15" x14ac:dyDescent="0.25">
      <c r="A11" s="2">
        <v>9</v>
      </c>
      <c r="B11" s="20" t="s">
        <v>19</v>
      </c>
      <c r="C11" s="54" t="s">
        <v>22</v>
      </c>
      <c r="D11" s="54" t="s">
        <v>6</v>
      </c>
      <c r="E11" s="55" t="s">
        <v>501</v>
      </c>
      <c r="F11" s="56"/>
      <c r="G11" s="57" t="s">
        <v>12</v>
      </c>
      <c r="H11" s="58">
        <v>7286</v>
      </c>
      <c r="I11" s="59">
        <v>620</v>
      </c>
      <c r="J11" s="60">
        <v>6.1</v>
      </c>
      <c r="K11" s="328">
        <f>SUM(I11:I12)</f>
        <v>795</v>
      </c>
      <c r="L11" s="61">
        <f t="shared" si="0"/>
        <v>11346</v>
      </c>
      <c r="M11" s="309">
        <f t="shared" si="1"/>
        <v>1505.8729842723471</v>
      </c>
      <c r="N11" s="330">
        <f>I11*J11+I12*J12</f>
        <v>4849.5</v>
      </c>
      <c r="O11" s="62" t="s">
        <v>417</v>
      </c>
    </row>
    <row r="12" spans="1:15" x14ac:dyDescent="0.25">
      <c r="A12" s="2">
        <v>10</v>
      </c>
      <c r="B12" s="46" t="s">
        <v>19</v>
      </c>
      <c r="C12" s="63">
        <v>871</v>
      </c>
      <c r="D12" s="63" t="s">
        <v>6</v>
      </c>
      <c r="E12" s="64" t="s">
        <v>501</v>
      </c>
      <c r="F12" s="65"/>
      <c r="G12" s="66" t="s">
        <v>12</v>
      </c>
      <c r="H12" s="67">
        <v>1714</v>
      </c>
      <c r="I12" s="68">
        <v>175</v>
      </c>
      <c r="J12" s="69">
        <v>6.1</v>
      </c>
      <c r="K12" s="329"/>
      <c r="L12" s="70">
        <f t="shared" si="0"/>
        <v>3202.5</v>
      </c>
      <c r="M12" s="310">
        <f t="shared" si="1"/>
        <v>425.04479394783993</v>
      </c>
      <c r="N12" s="329"/>
      <c r="O12" s="63" t="s">
        <v>417</v>
      </c>
    </row>
    <row r="13" spans="1:15" x14ac:dyDescent="0.25">
      <c r="A13" s="2">
        <v>11</v>
      </c>
      <c r="B13" s="20" t="s">
        <v>23</v>
      </c>
      <c r="C13" s="47">
        <v>3683</v>
      </c>
      <c r="D13" s="47" t="s">
        <v>6</v>
      </c>
      <c r="E13" s="48" t="s">
        <v>501</v>
      </c>
      <c r="F13" s="49"/>
      <c r="G13" s="71" t="s">
        <v>15</v>
      </c>
      <c r="H13" s="51">
        <v>3078</v>
      </c>
      <c r="I13" s="52">
        <v>202</v>
      </c>
      <c r="J13" s="72">
        <v>5.4</v>
      </c>
      <c r="K13" s="298">
        <f>SUM(I13)</f>
        <v>202</v>
      </c>
      <c r="L13" s="53">
        <f t="shared" si="0"/>
        <v>3272.4000000000005</v>
      </c>
      <c r="M13" s="309">
        <f t="shared" si="1"/>
        <v>434.32211825602235</v>
      </c>
      <c r="N13" s="73">
        <f>I13*J13</f>
        <v>1090.8000000000002</v>
      </c>
      <c r="O13" s="74" t="s">
        <v>417</v>
      </c>
    </row>
    <row r="14" spans="1:15" x14ac:dyDescent="0.25">
      <c r="A14" s="2">
        <v>12</v>
      </c>
      <c r="B14" s="20" t="s">
        <v>25</v>
      </c>
      <c r="C14" s="21">
        <v>3609</v>
      </c>
      <c r="D14" s="31" t="s">
        <v>6</v>
      </c>
      <c r="E14" s="32" t="s">
        <v>501</v>
      </c>
      <c r="F14" s="33"/>
      <c r="G14" s="75" t="s">
        <v>8</v>
      </c>
      <c r="H14" s="24">
        <v>5447</v>
      </c>
      <c r="I14" s="25">
        <v>322</v>
      </c>
      <c r="J14" s="41">
        <v>5.2</v>
      </c>
      <c r="K14" s="315">
        <f>SUM(I14:I18)</f>
        <v>322</v>
      </c>
      <c r="L14" s="22">
        <f t="shared" si="0"/>
        <v>5023.2000000000007</v>
      </c>
      <c r="M14" s="309">
        <f t="shared" si="1"/>
        <v>666.6932112283497</v>
      </c>
      <c r="N14" s="318">
        <f>I14*J14+I15*J15+I16*J16+I17*J17+I18*J18</f>
        <v>1674.4</v>
      </c>
      <c r="O14" s="4" t="s">
        <v>417</v>
      </c>
    </row>
    <row r="15" spans="1:15" x14ac:dyDescent="0.25">
      <c r="A15" s="2">
        <v>13</v>
      </c>
      <c r="B15" s="27" t="s">
        <v>25</v>
      </c>
      <c r="C15" s="4">
        <v>1749</v>
      </c>
      <c r="D15" s="5" t="s">
        <v>6</v>
      </c>
      <c r="E15" s="6" t="s">
        <v>16</v>
      </c>
      <c r="F15" s="76"/>
      <c r="G15" s="43" t="s">
        <v>8</v>
      </c>
      <c r="H15" s="10">
        <v>139</v>
      </c>
      <c r="I15" s="29">
        <v>0</v>
      </c>
      <c r="J15" s="77">
        <v>0</v>
      </c>
      <c r="K15" s="316"/>
      <c r="L15" s="9">
        <f t="shared" si="0"/>
        <v>0</v>
      </c>
      <c r="M15" s="311">
        <f t="shared" si="1"/>
        <v>0</v>
      </c>
      <c r="N15" s="319"/>
      <c r="O15" s="4" t="s">
        <v>417</v>
      </c>
    </row>
    <row r="16" spans="1:15" x14ac:dyDescent="0.25">
      <c r="A16" s="2">
        <v>14</v>
      </c>
      <c r="B16" s="27" t="s">
        <v>25</v>
      </c>
      <c r="C16" s="5" t="s">
        <v>26</v>
      </c>
      <c r="D16" s="5" t="s">
        <v>6</v>
      </c>
      <c r="E16" s="12" t="s">
        <v>16</v>
      </c>
      <c r="F16" s="42" t="s">
        <v>146</v>
      </c>
      <c r="G16" s="78" t="s">
        <v>8</v>
      </c>
      <c r="H16" s="36">
        <v>30</v>
      </c>
      <c r="I16" s="29">
        <v>0</v>
      </c>
      <c r="J16" s="8">
        <v>0</v>
      </c>
      <c r="K16" s="316"/>
      <c r="L16" s="9">
        <f t="shared" si="0"/>
        <v>0</v>
      </c>
      <c r="M16" s="311">
        <f t="shared" si="1"/>
        <v>0</v>
      </c>
      <c r="N16" s="319"/>
      <c r="O16" s="79" t="s">
        <v>418</v>
      </c>
    </row>
    <row r="17" spans="1:15" x14ac:dyDescent="0.25">
      <c r="A17" s="2">
        <v>15</v>
      </c>
      <c r="B17" s="27" t="s">
        <v>25</v>
      </c>
      <c r="C17" s="5" t="s">
        <v>27</v>
      </c>
      <c r="D17" s="5" t="s">
        <v>6</v>
      </c>
      <c r="E17" s="12" t="s">
        <v>28</v>
      </c>
      <c r="F17" s="42" t="s">
        <v>146</v>
      </c>
      <c r="G17" s="78" t="s">
        <v>8</v>
      </c>
      <c r="H17" s="36">
        <v>110</v>
      </c>
      <c r="I17" s="29">
        <v>0</v>
      </c>
      <c r="J17" s="77">
        <v>0</v>
      </c>
      <c r="K17" s="316"/>
      <c r="L17" s="30">
        <f t="shared" si="0"/>
        <v>0</v>
      </c>
      <c r="M17" s="311">
        <f t="shared" si="1"/>
        <v>0</v>
      </c>
      <c r="N17" s="319"/>
      <c r="O17" s="79" t="s">
        <v>418</v>
      </c>
    </row>
    <row r="18" spans="1:15" x14ac:dyDescent="0.25">
      <c r="A18" s="2">
        <v>16</v>
      </c>
      <c r="B18" s="27"/>
      <c r="C18" s="5" t="s">
        <v>339</v>
      </c>
      <c r="D18" s="5" t="s">
        <v>6</v>
      </c>
      <c r="E18" s="28" t="s">
        <v>340</v>
      </c>
      <c r="F18" s="5"/>
      <c r="G18" s="5" t="s">
        <v>12</v>
      </c>
      <c r="H18" s="5">
        <v>3805</v>
      </c>
      <c r="I18" s="77">
        <v>0</v>
      </c>
      <c r="J18" s="77">
        <v>0</v>
      </c>
      <c r="K18" s="316"/>
      <c r="L18" s="30">
        <f t="shared" si="0"/>
        <v>0</v>
      </c>
      <c r="M18" s="310">
        <f t="shared" si="1"/>
        <v>0</v>
      </c>
      <c r="N18" s="319"/>
      <c r="O18" s="79" t="s">
        <v>418</v>
      </c>
    </row>
    <row r="19" spans="1:15" x14ac:dyDescent="0.25">
      <c r="A19" s="2">
        <v>17</v>
      </c>
      <c r="B19" s="80" t="s">
        <v>29</v>
      </c>
      <c r="C19" s="21" t="s">
        <v>30</v>
      </c>
      <c r="D19" s="21" t="s">
        <v>6</v>
      </c>
      <c r="E19" s="32" t="s">
        <v>31</v>
      </c>
      <c r="F19" s="56" t="s">
        <v>32</v>
      </c>
      <c r="G19" s="34" t="s">
        <v>15</v>
      </c>
      <c r="H19" s="24">
        <v>135</v>
      </c>
      <c r="I19" s="25">
        <v>0</v>
      </c>
      <c r="J19" s="25">
        <v>0</v>
      </c>
      <c r="K19" s="315">
        <f>SUM(I19:I20)</f>
        <v>0</v>
      </c>
      <c r="L19" s="22">
        <f t="shared" si="0"/>
        <v>0</v>
      </c>
      <c r="M19" s="309">
        <f t="shared" si="1"/>
        <v>0</v>
      </c>
      <c r="N19" s="315">
        <f>I19*J19+I20*J20</f>
        <v>0</v>
      </c>
      <c r="O19" s="79" t="s">
        <v>418</v>
      </c>
    </row>
    <row r="20" spans="1:15" x14ac:dyDescent="0.25">
      <c r="A20" s="2">
        <v>18</v>
      </c>
      <c r="B20" s="27" t="s">
        <v>29</v>
      </c>
      <c r="C20" s="4">
        <v>2816</v>
      </c>
      <c r="D20" s="5" t="s">
        <v>6</v>
      </c>
      <c r="E20" s="6" t="s">
        <v>505</v>
      </c>
      <c r="F20" s="42" t="s">
        <v>505</v>
      </c>
      <c r="G20" s="7" t="s">
        <v>506</v>
      </c>
      <c r="H20" s="10">
        <v>8058</v>
      </c>
      <c r="I20" s="81">
        <v>0</v>
      </c>
      <c r="J20" s="81">
        <v>0</v>
      </c>
      <c r="K20" s="316"/>
      <c r="L20" s="9">
        <f t="shared" si="0"/>
        <v>0</v>
      </c>
      <c r="M20" s="309">
        <f t="shared" si="1"/>
        <v>0</v>
      </c>
      <c r="N20" s="319"/>
      <c r="O20" s="79" t="s">
        <v>418</v>
      </c>
    </row>
    <row r="21" spans="1:15" x14ac:dyDescent="0.25">
      <c r="A21" s="2">
        <v>19</v>
      </c>
      <c r="B21" s="20" t="s">
        <v>33</v>
      </c>
      <c r="C21" s="21" t="s">
        <v>34</v>
      </c>
      <c r="D21" s="21" t="s">
        <v>6</v>
      </c>
      <c r="E21" s="32" t="s">
        <v>13</v>
      </c>
      <c r="F21" s="56" t="s">
        <v>35</v>
      </c>
      <c r="G21" s="34" t="s">
        <v>15</v>
      </c>
      <c r="H21" s="24">
        <v>911</v>
      </c>
      <c r="I21" s="25">
        <v>0</v>
      </c>
      <c r="J21" s="25">
        <v>0</v>
      </c>
      <c r="K21" s="318">
        <f>SUM(I21:I23)</f>
        <v>92</v>
      </c>
      <c r="L21" s="22">
        <f t="shared" si="0"/>
        <v>0</v>
      </c>
      <c r="M21" s="309">
        <f t="shared" si="1"/>
        <v>0</v>
      </c>
      <c r="N21" s="318">
        <f>I21*J21+I22*J22+I23*J23</f>
        <v>459</v>
      </c>
      <c r="O21" s="79" t="s">
        <v>418</v>
      </c>
    </row>
    <row r="22" spans="1:15" x14ac:dyDescent="0.25">
      <c r="A22" s="2">
        <v>20</v>
      </c>
      <c r="B22" s="27" t="s">
        <v>33</v>
      </c>
      <c r="C22" s="5">
        <v>3643</v>
      </c>
      <c r="D22" s="5" t="s">
        <v>6</v>
      </c>
      <c r="E22" s="12" t="s">
        <v>7</v>
      </c>
      <c r="F22" s="42" t="s">
        <v>507</v>
      </c>
      <c r="G22" s="78" t="s">
        <v>6</v>
      </c>
      <c r="H22" s="36">
        <v>260</v>
      </c>
      <c r="I22" s="29">
        <v>52</v>
      </c>
      <c r="J22" s="36">
        <v>4.75</v>
      </c>
      <c r="K22" s="319"/>
      <c r="L22" s="30">
        <f t="shared" si="0"/>
        <v>741</v>
      </c>
      <c r="M22" s="311">
        <f t="shared" si="1"/>
        <v>98.347601035237901</v>
      </c>
      <c r="N22" s="319"/>
      <c r="O22" s="82" t="s">
        <v>417</v>
      </c>
    </row>
    <row r="23" spans="1:15" x14ac:dyDescent="0.25">
      <c r="A23" s="2">
        <v>21</v>
      </c>
      <c r="B23" s="46" t="s">
        <v>33</v>
      </c>
      <c r="C23" s="63" t="s">
        <v>37</v>
      </c>
      <c r="D23" s="63" t="s">
        <v>6</v>
      </c>
      <c r="E23" s="64" t="s">
        <v>13</v>
      </c>
      <c r="F23" s="65"/>
      <c r="G23" s="66" t="s">
        <v>6</v>
      </c>
      <c r="H23" s="67">
        <v>699</v>
      </c>
      <c r="I23" s="68">
        <v>40</v>
      </c>
      <c r="J23" s="29">
        <v>5.3</v>
      </c>
      <c r="K23" s="320"/>
      <c r="L23" s="30">
        <f t="shared" si="0"/>
        <v>636</v>
      </c>
      <c r="M23" s="310">
        <f t="shared" si="1"/>
        <v>84.411706151702163</v>
      </c>
      <c r="N23" s="320"/>
      <c r="O23" s="84" t="s">
        <v>417</v>
      </c>
    </row>
    <row r="24" spans="1:15" x14ac:dyDescent="0.25">
      <c r="A24" s="2">
        <v>22</v>
      </c>
      <c r="B24" s="20" t="s">
        <v>38</v>
      </c>
      <c r="C24" s="21" t="s">
        <v>39</v>
      </c>
      <c r="D24" s="21" t="s">
        <v>6</v>
      </c>
      <c r="E24" s="32" t="s">
        <v>501</v>
      </c>
      <c r="F24" s="33"/>
      <c r="G24" s="34" t="s">
        <v>15</v>
      </c>
      <c r="H24" s="24">
        <v>4061</v>
      </c>
      <c r="I24" s="85">
        <v>380</v>
      </c>
      <c r="J24" s="25">
        <v>4.2</v>
      </c>
      <c r="K24" s="295">
        <f>SUM(I24:I24)</f>
        <v>380</v>
      </c>
      <c r="L24" s="22">
        <f t="shared" si="0"/>
        <v>4788</v>
      </c>
      <c r="M24" s="309">
        <f t="shared" si="1"/>
        <v>635.47680668922953</v>
      </c>
      <c r="N24" s="86">
        <f>I24*J24</f>
        <v>1596</v>
      </c>
      <c r="O24" s="82" t="s">
        <v>417</v>
      </c>
    </row>
    <row r="25" spans="1:15" x14ac:dyDescent="0.25">
      <c r="A25" s="2">
        <v>23</v>
      </c>
      <c r="B25" s="87" t="s">
        <v>40</v>
      </c>
      <c r="C25" s="88">
        <v>3684</v>
      </c>
      <c r="D25" s="88" t="s">
        <v>6</v>
      </c>
      <c r="E25" s="89" t="s">
        <v>501</v>
      </c>
      <c r="F25" s="90"/>
      <c r="G25" s="91" t="s">
        <v>15</v>
      </c>
      <c r="H25" s="92">
        <v>2756</v>
      </c>
      <c r="I25" s="93">
        <v>278</v>
      </c>
      <c r="J25" s="73">
        <v>5</v>
      </c>
      <c r="K25" s="298">
        <f>SUM(I25)</f>
        <v>278</v>
      </c>
      <c r="L25" s="94">
        <f t="shared" si="0"/>
        <v>4170</v>
      </c>
      <c r="M25" s="309">
        <f t="shared" si="1"/>
        <v>553.45411108899066</v>
      </c>
      <c r="N25" s="73">
        <f>I25*J25</f>
        <v>1390</v>
      </c>
      <c r="O25" s="45" t="s">
        <v>417</v>
      </c>
    </row>
    <row r="26" spans="1:15" x14ac:dyDescent="0.25">
      <c r="A26" s="2">
        <v>24</v>
      </c>
      <c r="B26" s="87" t="s">
        <v>41</v>
      </c>
      <c r="C26" s="74">
        <v>3685</v>
      </c>
      <c r="D26" s="74" t="s">
        <v>6</v>
      </c>
      <c r="E26" s="95" t="s">
        <v>42</v>
      </c>
      <c r="F26" s="96"/>
      <c r="G26" s="91" t="s">
        <v>15</v>
      </c>
      <c r="H26" s="97">
        <v>957</v>
      </c>
      <c r="I26" s="98">
        <v>115</v>
      </c>
      <c r="J26" s="98">
        <v>5</v>
      </c>
      <c r="K26" s="299">
        <f>I26</f>
        <v>115</v>
      </c>
      <c r="L26" s="94">
        <f t="shared" si="0"/>
        <v>1725</v>
      </c>
      <c r="M26" s="309">
        <f t="shared" si="1"/>
        <v>228.94684451522994</v>
      </c>
      <c r="N26" s="98">
        <f>I26*J26</f>
        <v>575</v>
      </c>
      <c r="O26" s="74" t="s">
        <v>417</v>
      </c>
    </row>
    <row r="27" spans="1:15" x14ac:dyDescent="0.25">
      <c r="A27" s="2">
        <v>25</v>
      </c>
      <c r="B27" s="20" t="s">
        <v>43</v>
      </c>
      <c r="C27" s="31">
        <v>3650</v>
      </c>
      <c r="D27" s="31" t="s">
        <v>6</v>
      </c>
      <c r="E27" s="39" t="s">
        <v>16</v>
      </c>
      <c r="F27" s="99"/>
      <c r="G27" s="34" t="s">
        <v>15</v>
      </c>
      <c r="H27" s="100">
        <v>2765</v>
      </c>
      <c r="I27" s="29">
        <v>250</v>
      </c>
      <c r="J27" s="29">
        <v>4.7</v>
      </c>
      <c r="K27" s="328">
        <f>SUM(I27:I28)</f>
        <v>250</v>
      </c>
      <c r="L27" s="30">
        <f t="shared" si="0"/>
        <v>3525</v>
      </c>
      <c r="M27" s="309">
        <f t="shared" si="1"/>
        <v>467.84789966155682</v>
      </c>
      <c r="N27" s="333">
        <f>I27*J27+I28*J28</f>
        <v>1175</v>
      </c>
      <c r="O27" s="4" t="s">
        <v>417</v>
      </c>
    </row>
    <row r="28" spans="1:15" x14ac:dyDescent="0.25">
      <c r="A28" s="2">
        <v>26</v>
      </c>
      <c r="B28" s="27" t="s">
        <v>43</v>
      </c>
      <c r="C28" s="5" t="s">
        <v>44</v>
      </c>
      <c r="D28" s="63" t="s">
        <v>6</v>
      </c>
      <c r="E28" s="12" t="s">
        <v>16</v>
      </c>
      <c r="F28" s="102" t="s">
        <v>32</v>
      </c>
      <c r="G28" s="50" t="s">
        <v>15</v>
      </c>
      <c r="H28" s="36">
        <v>178</v>
      </c>
      <c r="I28" s="77">
        <v>0</v>
      </c>
      <c r="J28" s="77">
        <v>0</v>
      </c>
      <c r="K28" s="338"/>
      <c r="L28" s="30">
        <f t="shared" si="0"/>
        <v>0</v>
      </c>
      <c r="M28" s="310">
        <f t="shared" si="1"/>
        <v>0</v>
      </c>
      <c r="N28" s="334"/>
      <c r="O28" s="4" t="s">
        <v>417</v>
      </c>
    </row>
    <row r="29" spans="1:15" x14ac:dyDescent="0.25">
      <c r="A29" s="2">
        <v>27</v>
      </c>
      <c r="B29" s="20" t="s">
        <v>46</v>
      </c>
      <c r="C29" s="88">
        <v>3657</v>
      </c>
      <c r="D29" s="92" t="s">
        <v>6</v>
      </c>
      <c r="E29" s="39" t="s">
        <v>16</v>
      </c>
      <c r="F29" s="42" t="s">
        <v>507</v>
      </c>
      <c r="G29" s="7" t="s">
        <v>15</v>
      </c>
      <c r="H29" s="100">
        <v>3102</v>
      </c>
      <c r="I29" s="104">
        <v>270</v>
      </c>
      <c r="J29" s="104">
        <v>7</v>
      </c>
      <c r="K29" s="105">
        <f>SUM(I29:I29)</f>
        <v>270</v>
      </c>
      <c r="L29" s="106">
        <f t="shared" si="0"/>
        <v>5670</v>
      </c>
      <c r="M29" s="309">
        <f t="shared" si="1"/>
        <v>752.53832371092972</v>
      </c>
      <c r="N29" s="105">
        <f>I29*J29</f>
        <v>1890</v>
      </c>
      <c r="O29" s="79" t="s">
        <v>418</v>
      </c>
    </row>
    <row r="30" spans="1:15" x14ac:dyDescent="0.25">
      <c r="A30" s="2">
        <v>28</v>
      </c>
      <c r="B30" s="20" t="s">
        <v>47</v>
      </c>
      <c r="C30" s="4">
        <v>3630</v>
      </c>
      <c r="D30" s="5" t="s">
        <v>6</v>
      </c>
      <c r="E30" s="32" t="s">
        <v>501</v>
      </c>
      <c r="F30" s="33"/>
      <c r="G30" s="75" t="s">
        <v>12</v>
      </c>
      <c r="H30" s="24">
        <v>4460</v>
      </c>
      <c r="I30" s="25">
        <v>192</v>
      </c>
      <c r="J30" s="25">
        <v>6.3</v>
      </c>
      <c r="K30" s="318">
        <f>SUM(I30:I31)</f>
        <v>195</v>
      </c>
      <c r="L30" s="22">
        <f t="shared" si="0"/>
        <v>3628.7999999999997</v>
      </c>
      <c r="M30" s="309">
        <f t="shared" si="1"/>
        <v>481.62452717499497</v>
      </c>
      <c r="N30" s="319"/>
      <c r="O30" s="82" t="s">
        <v>417</v>
      </c>
    </row>
    <row r="31" spans="1:15" x14ac:dyDescent="0.25">
      <c r="A31" s="2">
        <v>29</v>
      </c>
      <c r="B31" s="20" t="s">
        <v>47</v>
      </c>
      <c r="C31" s="4" t="s">
        <v>502</v>
      </c>
      <c r="D31" s="5" t="s">
        <v>6</v>
      </c>
      <c r="E31" s="32" t="s">
        <v>7</v>
      </c>
      <c r="F31" s="33"/>
      <c r="G31" s="75" t="s">
        <v>12</v>
      </c>
      <c r="H31" s="24">
        <v>77</v>
      </c>
      <c r="I31" s="25">
        <v>3</v>
      </c>
      <c r="J31" s="25">
        <v>6.3</v>
      </c>
      <c r="K31" s="319"/>
      <c r="L31" s="22">
        <f>(I31*J31)*3</f>
        <v>56.699999999999996</v>
      </c>
      <c r="M31" s="310">
        <f t="shared" si="1"/>
        <v>7.5253832371092964</v>
      </c>
      <c r="N31" s="319"/>
      <c r="O31" s="82" t="s">
        <v>417</v>
      </c>
    </row>
    <row r="32" spans="1:15" x14ac:dyDescent="0.25">
      <c r="A32" s="2">
        <v>30</v>
      </c>
      <c r="B32" s="20" t="s">
        <v>48</v>
      </c>
      <c r="C32" s="21">
        <v>3676</v>
      </c>
      <c r="D32" s="21" t="s">
        <v>6</v>
      </c>
      <c r="E32" s="32" t="s">
        <v>501</v>
      </c>
      <c r="F32" s="56"/>
      <c r="G32" s="34" t="s">
        <v>15</v>
      </c>
      <c r="H32" s="24">
        <v>8459</v>
      </c>
      <c r="I32" s="25">
        <v>820</v>
      </c>
      <c r="J32" s="25">
        <v>4.5</v>
      </c>
      <c r="K32" s="295">
        <f>SUM(I32:I32)</f>
        <v>820</v>
      </c>
      <c r="L32" s="22">
        <f t="shared" si="0"/>
        <v>11070</v>
      </c>
      <c r="M32" s="309">
        <f t="shared" si="1"/>
        <v>1469.2414891499104</v>
      </c>
      <c r="N32" s="37">
        <f>I32*J32</f>
        <v>3690</v>
      </c>
      <c r="O32" s="79" t="s">
        <v>418</v>
      </c>
    </row>
    <row r="33" spans="1:15" x14ac:dyDescent="0.25">
      <c r="A33" s="2">
        <v>31</v>
      </c>
      <c r="B33" s="20" t="s">
        <v>50</v>
      </c>
      <c r="C33" s="21">
        <v>3620</v>
      </c>
      <c r="D33" s="21" t="s">
        <v>6</v>
      </c>
      <c r="E33" s="32" t="s">
        <v>501</v>
      </c>
      <c r="F33" s="33"/>
      <c r="G33" s="75" t="s">
        <v>8</v>
      </c>
      <c r="H33" s="24">
        <v>2227</v>
      </c>
      <c r="I33" s="25">
        <v>110</v>
      </c>
      <c r="J33" s="25">
        <v>4.5</v>
      </c>
      <c r="K33" s="318">
        <f>SUM(I33:I36)</f>
        <v>462</v>
      </c>
      <c r="L33" s="22">
        <f t="shared" ref="L33:L63" si="2">(I33*J33)*3</f>
        <v>1485</v>
      </c>
      <c r="M33" s="309">
        <f t="shared" si="1"/>
        <v>197.09337049571968</v>
      </c>
      <c r="N33" s="318">
        <f>I33*J33+I34*J34+I35*J35+I36*J36</f>
        <v>2079</v>
      </c>
      <c r="O33" s="4" t="s">
        <v>417</v>
      </c>
    </row>
    <row r="34" spans="1:15" x14ac:dyDescent="0.25">
      <c r="A34" s="2">
        <v>32</v>
      </c>
      <c r="B34" s="20" t="s">
        <v>50</v>
      </c>
      <c r="C34" s="21">
        <v>3621</v>
      </c>
      <c r="D34" s="21" t="s">
        <v>6</v>
      </c>
      <c r="E34" s="32" t="s">
        <v>501</v>
      </c>
      <c r="F34" s="33"/>
      <c r="G34" s="75" t="s">
        <v>8</v>
      </c>
      <c r="H34" s="24">
        <v>2396</v>
      </c>
      <c r="I34" s="25">
        <v>166</v>
      </c>
      <c r="J34" s="25">
        <v>4.5</v>
      </c>
      <c r="K34" s="319"/>
      <c r="L34" s="22">
        <f t="shared" si="2"/>
        <v>2241</v>
      </c>
      <c r="M34" s="309">
        <f t="shared" si="1"/>
        <v>297.43181365717697</v>
      </c>
      <c r="N34" s="319"/>
      <c r="O34" s="4" t="s">
        <v>417</v>
      </c>
    </row>
    <row r="35" spans="1:15" x14ac:dyDescent="0.25">
      <c r="A35" s="2">
        <v>33</v>
      </c>
      <c r="B35" s="20" t="s">
        <v>50</v>
      </c>
      <c r="C35" s="21">
        <v>3622</v>
      </c>
      <c r="D35" s="21" t="s">
        <v>6</v>
      </c>
      <c r="E35" s="32" t="s">
        <v>501</v>
      </c>
      <c r="F35" s="33"/>
      <c r="G35" s="75" t="s">
        <v>8</v>
      </c>
      <c r="H35" s="24">
        <v>3135</v>
      </c>
      <c r="I35" s="25">
        <v>186</v>
      </c>
      <c r="J35" s="25">
        <v>4.5</v>
      </c>
      <c r="K35" s="319"/>
      <c r="L35" s="22">
        <f>(I35*J35)*3</f>
        <v>2511</v>
      </c>
      <c r="M35" s="311">
        <f t="shared" si="1"/>
        <v>333.26697192912599</v>
      </c>
      <c r="N35" s="319"/>
      <c r="O35" s="4" t="s">
        <v>417</v>
      </c>
    </row>
    <row r="36" spans="1:15" x14ac:dyDescent="0.25">
      <c r="A36" s="2">
        <v>34</v>
      </c>
      <c r="B36" s="27" t="s">
        <v>50</v>
      </c>
      <c r="C36" s="5" t="s">
        <v>52</v>
      </c>
      <c r="D36" s="5" t="s">
        <v>6</v>
      </c>
      <c r="E36" s="12" t="s">
        <v>53</v>
      </c>
      <c r="F36" s="42" t="s">
        <v>54</v>
      </c>
      <c r="G36" s="7" t="s">
        <v>15</v>
      </c>
      <c r="H36" s="36">
        <v>87</v>
      </c>
      <c r="I36" s="29">
        <v>0</v>
      </c>
      <c r="J36" s="29">
        <v>0</v>
      </c>
      <c r="K36" s="319"/>
      <c r="L36" s="30">
        <f t="shared" si="2"/>
        <v>0</v>
      </c>
      <c r="M36" s="310">
        <f t="shared" si="1"/>
        <v>0</v>
      </c>
      <c r="N36" s="319"/>
      <c r="O36" s="79" t="s">
        <v>418</v>
      </c>
    </row>
    <row r="37" spans="1:15" x14ac:dyDescent="0.25">
      <c r="A37" s="2">
        <v>35</v>
      </c>
      <c r="B37" s="20" t="s">
        <v>55</v>
      </c>
      <c r="C37" s="54">
        <v>3640</v>
      </c>
      <c r="D37" s="54" t="s">
        <v>6</v>
      </c>
      <c r="E37" s="55" t="s">
        <v>501</v>
      </c>
      <c r="F37" s="107"/>
      <c r="G37" s="57" t="s">
        <v>15</v>
      </c>
      <c r="H37" s="58">
        <v>6276</v>
      </c>
      <c r="I37" s="59">
        <v>485</v>
      </c>
      <c r="J37" s="108">
        <v>5</v>
      </c>
      <c r="K37" s="297">
        <f>SUM(I37:I37)</f>
        <v>485</v>
      </c>
      <c r="L37" s="61">
        <f t="shared" si="2"/>
        <v>7275</v>
      </c>
      <c r="M37" s="309">
        <f t="shared" si="1"/>
        <v>965.55843121640453</v>
      </c>
      <c r="N37" s="105">
        <f>I37*J37</f>
        <v>2425</v>
      </c>
      <c r="O37" s="109" t="s">
        <v>417</v>
      </c>
    </row>
    <row r="38" spans="1:15" x14ac:dyDescent="0.25">
      <c r="A38" s="2">
        <v>36</v>
      </c>
      <c r="B38" s="110" t="s">
        <v>57</v>
      </c>
      <c r="C38" s="74">
        <v>3686</v>
      </c>
      <c r="D38" s="74" t="s">
        <v>6</v>
      </c>
      <c r="E38" s="95" t="s">
        <v>501</v>
      </c>
      <c r="F38" s="96"/>
      <c r="G38" s="111" t="s">
        <v>15</v>
      </c>
      <c r="H38" s="97">
        <v>1998</v>
      </c>
      <c r="I38" s="98">
        <v>158</v>
      </c>
      <c r="J38" s="112">
        <v>7</v>
      </c>
      <c r="K38" s="298">
        <f>SUM(I38)</f>
        <v>158</v>
      </c>
      <c r="L38" s="113">
        <f t="shared" si="2"/>
        <v>3318</v>
      </c>
      <c r="M38" s="309">
        <f t="shared" si="1"/>
        <v>440.37427831972923</v>
      </c>
      <c r="N38" s="73">
        <f>I38*J38</f>
        <v>1106</v>
      </c>
      <c r="O38" s="74" t="s">
        <v>417</v>
      </c>
    </row>
    <row r="39" spans="1:15" x14ac:dyDescent="0.25">
      <c r="A39" s="2">
        <v>37</v>
      </c>
      <c r="B39" s="20" t="s">
        <v>58</v>
      </c>
      <c r="C39" s="4">
        <v>2814</v>
      </c>
      <c r="D39" s="5" t="s">
        <v>6</v>
      </c>
      <c r="E39" s="6" t="s">
        <v>63</v>
      </c>
      <c r="F39" s="76"/>
      <c r="G39" s="43" t="s">
        <v>15</v>
      </c>
      <c r="H39" s="10">
        <v>10996</v>
      </c>
      <c r="I39" s="10">
        <v>945</v>
      </c>
      <c r="J39" s="81">
        <v>5.0999999999999996</v>
      </c>
      <c r="K39" s="114"/>
      <c r="L39" s="106">
        <f t="shared" ref="L39" si="3">(I39*J39)*3</f>
        <v>14458.5</v>
      </c>
      <c r="M39" s="309">
        <f t="shared" si="1"/>
        <v>1918.9727254628706</v>
      </c>
      <c r="N39" s="41"/>
      <c r="O39" s="79" t="s">
        <v>418</v>
      </c>
    </row>
    <row r="40" spans="1:15" x14ac:dyDescent="0.25">
      <c r="A40" s="2">
        <v>38</v>
      </c>
      <c r="B40" s="20" t="s">
        <v>58</v>
      </c>
      <c r="C40" s="31">
        <v>16</v>
      </c>
      <c r="D40" s="31" t="s">
        <v>6</v>
      </c>
      <c r="E40" s="39" t="s">
        <v>51</v>
      </c>
      <c r="F40" s="107" t="s">
        <v>59</v>
      </c>
      <c r="G40" s="34" t="s">
        <v>15</v>
      </c>
      <c r="H40" s="100">
        <v>825</v>
      </c>
      <c r="I40" s="104">
        <v>0</v>
      </c>
      <c r="J40" s="104">
        <v>0</v>
      </c>
      <c r="K40" s="318">
        <f>SUM(I40:I50)</f>
        <v>2569</v>
      </c>
      <c r="L40" s="106">
        <f t="shared" si="2"/>
        <v>0</v>
      </c>
      <c r="M40" s="309">
        <f t="shared" si="1"/>
        <v>0</v>
      </c>
      <c r="N40" s="318">
        <f>I40*J40+I41*J41+I42*J42+I43*J43+I44*J44+I45*J45+I46*J46+I47*J47+I48*J48+I49*J49+I50*J50</f>
        <v>10122.5</v>
      </c>
      <c r="O40" s="79" t="s">
        <v>418</v>
      </c>
    </row>
    <row r="41" spans="1:15" x14ac:dyDescent="0.25">
      <c r="A41" s="2">
        <v>39</v>
      </c>
      <c r="B41" s="27" t="s">
        <v>58</v>
      </c>
      <c r="C41" s="5">
        <v>99</v>
      </c>
      <c r="D41" s="5" t="s">
        <v>6</v>
      </c>
      <c r="E41" s="12" t="s">
        <v>51</v>
      </c>
      <c r="F41" s="115" t="s">
        <v>60</v>
      </c>
      <c r="G41" s="7" t="s">
        <v>15</v>
      </c>
      <c r="H41" s="36">
        <v>2153</v>
      </c>
      <c r="I41" s="8">
        <v>420</v>
      </c>
      <c r="J41" s="8">
        <v>4</v>
      </c>
      <c r="K41" s="319"/>
      <c r="L41" s="9">
        <f>(I41*J41)*2</f>
        <v>3360</v>
      </c>
      <c r="M41" s="311">
        <f t="shared" si="1"/>
        <v>445.94863627314351</v>
      </c>
      <c r="N41" s="319"/>
      <c r="O41" s="4" t="s">
        <v>420</v>
      </c>
    </row>
    <row r="42" spans="1:15" x14ac:dyDescent="0.25">
      <c r="A42" s="2">
        <v>40</v>
      </c>
      <c r="B42" s="27" t="s">
        <v>58</v>
      </c>
      <c r="C42" s="5">
        <v>132</v>
      </c>
      <c r="D42" s="5" t="s">
        <v>6</v>
      </c>
      <c r="E42" s="12" t="s">
        <v>61</v>
      </c>
      <c r="F42" s="115" t="s">
        <v>60</v>
      </c>
      <c r="G42" s="7" t="s">
        <v>15</v>
      </c>
      <c r="H42" s="36">
        <v>278</v>
      </c>
      <c r="I42" s="29">
        <v>0</v>
      </c>
      <c r="J42" s="29">
        <v>0</v>
      </c>
      <c r="K42" s="319"/>
      <c r="L42" s="30">
        <f t="shared" si="2"/>
        <v>0</v>
      </c>
      <c r="M42" s="311">
        <f t="shared" si="1"/>
        <v>0</v>
      </c>
      <c r="N42" s="319"/>
      <c r="O42" s="79" t="s">
        <v>418</v>
      </c>
    </row>
    <row r="43" spans="1:15" x14ac:dyDescent="0.25">
      <c r="A43" s="2">
        <v>41</v>
      </c>
      <c r="B43" s="27" t="s">
        <v>58</v>
      </c>
      <c r="C43" s="5">
        <v>134</v>
      </c>
      <c r="D43" s="5" t="s">
        <v>6</v>
      </c>
      <c r="E43" s="12" t="s">
        <v>61</v>
      </c>
      <c r="F43" s="115" t="s">
        <v>60</v>
      </c>
      <c r="G43" s="7" t="s">
        <v>15</v>
      </c>
      <c r="H43" s="36">
        <v>999</v>
      </c>
      <c r="I43" s="29">
        <v>0</v>
      </c>
      <c r="J43" s="29">
        <v>0</v>
      </c>
      <c r="K43" s="319"/>
      <c r="L43" s="30">
        <f t="shared" si="2"/>
        <v>0</v>
      </c>
      <c r="M43" s="311">
        <f t="shared" si="1"/>
        <v>0</v>
      </c>
      <c r="N43" s="319"/>
      <c r="O43" s="79" t="s">
        <v>418</v>
      </c>
    </row>
    <row r="44" spans="1:15" x14ac:dyDescent="0.25">
      <c r="A44" s="2">
        <v>42</v>
      </c>
      <c r="B44" s="27" t="s">
        <v>58</v>
      </c>
      <c r="C44" s="5">
        <v>158</v>
      </c>
      <c r="D44" s="5" t="s">
        <v>6</v>
      </c>
      <c r="E44" s="12" t="s">
        <v>61</v>
      </c>
      <c r="F44" s="115" t="s">
        <v>60</v>
      </c>
      <c r="G44" s="7" t="s">
        <v>15</v>
      </c>
      <c r="H44" s="36">
        <v>783</v>
      </c>
      <c r="I44" s="29">
        <v>0</v>
      </c>
      <c r="J44" s="29">
        <v>0</v>
      </c>
      <c r="K44" s="319"/>
      <c r="L44" s="30">
        <f t="shared" si="2"/>
        <v>0</v>
      </c>
      <c r="M44" s="311">
        <f t="shared" si="1"/>
        <v>0</v>
      </c>
      <c r="N44" s="319"/>
      <c r="O44" s="79" t="s">
        <v>418</v>
      </c>
    </row>
    <row r="45" spans="1:15" x14ac:dyDescent="0.25">
      <c r="A45" s="2">
        <v>43</v>
      </c>
      <c r="B45" s="27" t="s">
        <v>58</v>
      </c>
      <c r="C45" s="4">
        <v>557</v>
      </c>
      <c r="D45" s="5" t="s">
        <v>6</v>
      </c>
      <c r="E45" s="6" t="s">
        <v>51</v>
      </c>
      <c r="F45" s="42" t="s">
        <v>60</v>
      </c>
      <c r="G45" s="7" t="s">
        <v>15</v>
      </c>
      <c r="H45" s="10">
        <v>711</v>
      </c>
      <c r="I45" s="81">
        <v>289</v>
      </c>
      <c r="J45" s="81">
        <v>2.5</v>
      </c>
      <c r="K45" s="319"/>
      <c r="L45" s="9">
        <f>(I45*J45)*2</f>
        <v>1445</v>
      </c>
      <c r="M45" s="311">
        <f t="shared" si="1"/>
        <v>191.78445815913463</v>
      </c>
      <c r="N45" s="319"/>
      <c r="O45" s="4" t="s">
        <v>420</v>
      </c>
    </row>
    <row r="46" spans="1:15" x14ac:dyDescent="0.25">
      <c r="A46" s="2">
        <v>44</v>
      </c>
      <c r="B46" s="27" t="s">
        <v>58</v>
      </c>
      <c r="C46" s="4">
        <v>2809</v>
      </c>
      <c r="D46" s="5" t="s">
        <v>6</v>
      </c>
      <c r="E46" s="6" t="s">
        <v>62</v>
      </c>
      <c r="F46" s="42" t="s">
        <v>60</v>
      </c>
      <c r="G46" s="7" t="s">
        <v>15</v>
      </c>
      <c r="H46" s="10">
        <v>6138</v>
      </c>
      <c r="I46" s="10">
        <v>538</v>
      </c>
      <c r="J46" s="81">
        <v>3</v>
      </c>
      <c r="K46" s="319"/>
      <c r="L46" s="9">
        <f>(I46*J46)*1</f>
        <v>1614</v>
      </c>
      <c r="M46" s="311">
        <f t="shared" si="1"/>
        <v>214.21461278120643</v>
      </c>
      <c r="N46" s="319"/>
      <c r="O46" s="6" t="s">
        <v>419</v>
      </c>
    </row>
    <row r="47" spans="1:15" x14ac:dyDescent="0.25">
      <c r="A47" s="2">
        <v>45</v>
      </c>
      <c r="B47" s="27" t="s">
        <v>58</v>
      </c>
      <c r="C47" s="4">
        <v>2810</v>
      </c>
      <c r="D47" s="5" t="s">
        <v>6</v>
      </c>
      <c r="E47" s="6" t="s">
        <v>51</v>
      </c>
      <c r="F47" s="42" t="s">
        <v>60</v>
      </c>
      <c r="G47" s="7" t="s">
        <v>15</v>
      </c>
      <c r="H47" s="10">
        <v>648</v>
      </c>
      <c r="I47" s="10">
        <v>252</v>
      </c>
      <c r="J47" s="81">
        <v>3</v>
      </c>
      <c r="K47" s="319"/>
      <c r="L47" s="9">
        <f>(I47*J47)*1</f>
        <v>756</v>
      </c>
      <c r="M47" s="311">
        <f t="shared" si="1"/>
        <v>100.33844316145729</v>
      </c>
      <c r="N47" s="319"/>
      <c r="O47" s="6" t="s">
        <v>419</v>
      </c>
    </row>
    <row r="48" spans="1:15" x14ac:dyDescent="0.25">
      <c r="A48" s="2">
        <v>46</v>
      </c>
      <c r="B48" s="27"/>
      <c r="C48" s="4" t="s">
        <v>421</v>
      </c>
      <c r="D48" s="5" t="s">
        <v>6</v>
      </c>
      <c r="E48" s="6" t="s">
        <v>63</v>
      </c>
      <c r="F48" s="76"/>
      <c r="G48" s="43" t="s">
        <v>15</v>
      </c>
      <c r="H48" s="10">
        <v>19436</v>
      </c>
      <c r="I48" s="10">
        <v>1070</v>
      </c>
      <c r="J48" s="81">
        <v>5</v>
      </c>
      <c r="K48" s="319"/>
      <c r="L48" s="9">
        <f>(I48*J48)*3</f>
        <v>16050</v>
      </c>
      <c r="M48" s="311">
        <f t="shared" si="1"/>
        <v>2130.2010750547479</v>
      </c>
      <c r="N48" s="319"/>
      <c r="O48" s="4" t="s">
        <v>417</v>
      </c>
    </row>
    <row r="49" spans="1:15" x14ac:dyDescent="0.25">
      <c r="A49" s="2">
        <v>47</v>
      </c>
      <c r="B49" s="27" t="s">
        <v>58</v>
      </c>
      <c r="C49" s="4" t="s">
        <v>65</v>
      </c>
      <c r="D49" s="5" t="s">
        <v>6</v>
      </c>
      <c r="E49" s="6" t="s">
        <v>16</v>
      </c>
      <c r="F49" s="42" t="s">
        <v>32</v>
      </c>
      <c r="G49" s="7" t="s">
        <v>15</v>
      </c>
      <c r="H49" s="10">
        <v>752</v>
      </c>
      <c r="I49" s="29">
        <v>0</v>
      </c>
      <c r="J49" s="29">
        <v>0</v>
      </c>
      <c r="K49" s="319"/>
      <c r="L49" s="30">
        <f t="shared" si="2"/>
        <v>0</v>
      </c>
      <c r="M49" s="311">
        <f t="shared" si="1"/>
        <v>0</v>
      </c>
      <c r="N49" s="319"/>
      <c r="O49" s="79" t="s">
        <v>418</v>
      </c>
    </row>
    <row r="50" spans="1:15" x14ac:dyDescent="0.25">
      <c r="A50" s="2">
        <v>48</v>
      </c>
      <c r="B50" s="27" t="s">
        <v>58</v>
      </c>
      <c r="C50" s="47" t="s">
        <v>66</v>
      </c>
      <c r="D50" s="63" t="s">
        <v>6</v>
      </c>
      <c r="E50" s="48" t="s">
        <v>16</v>
      </c>
      <c r="F50" s="65" t="s">
        <v>32</v>
      </c>
      <c r="G50" s="50" t="s">
        <v>15</v>
      </c>
      <c r="H50" s="51">
        <v>710</v>
      </c>
      <c r="I50" s="29">
        <v>0</v>
      </c>
      <c r="J50" s="69">
        <v>0</v>
      </c>
      <c r="K50" s="320"/>
      <c r="L50" s="70">
        <f t="shared" si="2"/>
        <v>0</v>
      </c>
      <c r="M50" s="310">
        <f t="shared" si="1"/>
        <v>0</v>
      </c>
      <c r="N50" s="320"/>
      <c r="O50" s="116" t="s">
        <v>418</v>
      </c>
    </row>
    <row r="51" spans="1:15" x14ac:dyDescent="0.25">
      <c r="A51" s="2">
        <v>49</v>
      </c>
      <c r="B51" s="20" t="s">
        <v>67</v>
      </c>
      <c r="C51" s="21">
        <v>3647</v>
      </c>
      <c r="D51" s="21" t="s">
        <v>6</v>
      </c>
      <c r="E51" s="32" t="s">
        <v>501</v>
      </c>
      <c r="F51" s="99"/>
      <c r="G51" s="34" t="s">
        <v>15</v>
      </c>
      <c r="H51" s="24">
        <v>2408</v>
      </c>
      <c r="I51" s="85">
        <v>240</v>
      </c>
      <c r="J51" s="29">
        <v>5.0999999999999996</v>
      </c>
      <c r="K51" s="295">
        <f>SUM(I51:I51)</f>
        <v>240</v>
      </c>
      <c r="L51" s="30">
        <f t="shared" si="2"/>
        <v>3672</v>
      </c>
      <c r="M51" s="309">
        <f t="shared" si="1"/>
        <v>487.35815249850685</v>
      </c>
      <c r="N51" s="37">
        <f>I51*J51</f>
        <v>1224</v>
      </c>
      <c r="O51" s="21" t="s">
        <v>417</v>
      </c>
    </row>
    <row r="52" spans="1:15" x14ac:dyDescent="0.25">
      <c r="A52" s="2">
        <v>50</v>
      </c>
      <c r="B52" s="20" t="s">
        <v>69</v>
      </c>
      <c r="C52" s="21">
        <v>3624</v>
      </c>
      <c r="D52" s="21" t="s">
        <v>6</v>
      </c>
      <c r="E52" s="32" t="s">
        <v>501</v>
      </c>
      <c r="F52" s="33"/>
      <c r="G52" s="75" t="s">
        <v>12</v>
      </c>
      <c r="H52" s="24">
        <v>2107</v>
      </c>
      <c r="I52" s="85">
        <v>140</v>
      </c>
      <c r="J52" s="29">
        <v>5</v>
      </c>
      <c r="K52" s="318">
        <f>SUM(I52:I55)</f>
        <v>233</v>
      </c>
      <c r="L52" s="30">
        <f t="shared" si="2"/>
        <v>2100</v>
      </c>
      <c r="M52" s="309">
        <f t="shared" si="1"/>
        <v>278.71789767071471</v>
      </c>
      <c r="N52" s="318">
        <f>I52*J52+I53*J53+I54*J54+I55*J55</f>
        <v>1165</v>
      </c>
      <c r="O52" s="4" t="s">
        <v>417</v>
      </c>
    </row>
    <row r="53" spans="1:15" x14ac:dyDescent="0.25">
      <c r="A53" s="2">
        <v>51</v>
      </c>
      <c r="B53" s="11" t="s">
        <v>69</v>
      </c>
      <c r="C53" s="24">
        <v>3623</v>
      </c>
      <c r="D53" s="21" t="s">
        <v>6</v>
      </c>
      <c r="E53" s="32" t="s">
        <v>501</v>
      </c>
      <c r="F53" s="33"/>
      <c r="G53" s="75" t="s">
        <v>12</v>
      </c>
      <c r="H53" s="24">
        <v>522</v>
      </c>
      <c r="I53" s="85">
        <v>58</v>
      </c>
      <c r="J53" s="29">
        <v>5</v>
      </c>
      <c r="K53" s="319"/>
      <c r="L53" s="30">
        <f t="shared" si="2"/>
        <v>870</v>
      </c>
      <c r="M53" s="311">
        <f t="shared" si="1"/>
        <v>115.46884332072466</v>
      </c>
      <c r="N53" s="319"/>
      <c r="O53" s="4" t="s">
        <v>417</v>
      </c>
    </row>
    <row r="54" spans="1:15" x14ac:dyDescent="0.25">
      <c r="A54" s="2">
        <v>52</v>
      </c>
      <c r="B54" s="11" t="s">
        <v>69</v>
      </c>
      <c r="C54" s="24" t="s">
        <v>172</v>
      </c>
      <c r="D54" s="21" t="s">
        <v>6</v>
      </c>
      <c r="E54" s="32" t="s">
        <v>504</v>
      </c>
      <c r="F54" s="33"/>
      <c r="G54" s="75" t="s">
        <v>12</v>
      </c>
      <c r="H54" s="24">
        <v>811</v>
      </c>
      <c r="I54" s="85">
        <v>20</v>
      </c>
      <c r="J54" s="29">
        <v>5</v>
      </c>
      <c r="K54" s="319"/>
      <c r="L54" s="30">
        <f t="shared" si="2"/>
        <v>300</v>
      </c>
      <c r="M54" s="311">
        <f t="shared" si="1"/>
        <v>39.816842524387816</v>
      </c>
      <c r="N54" s="319"/>
      <c r="O54" s="4" t="s">
        <v>417</v>
      </c>
    </row>
    <row r="55" spans="1:15" x14ac:dyDescent="0.25">
      <c r="A55" s="2">
        <v>53</v>
      </c>
      <c r="B55" s="125" t="s">
        <v>69</v>
      </c>
      <c r="C55" s="24" t="s">
        <v>173</v>
      </c>
      <c r="D55" s="21" t="s">
        <v>6</v>
      </c>
      <c r="E55" s="32" t="s">
        <v>503</v>
      </c>
      <c r="F55" s="33"/>
      <c r="G55" s="75" t="s">
        <v>12</v>
      </c>
      <c r="H55" s="24">
        <v>297</v>
      </c>
      <c r="I55" s="85">
        <v>15</v>
      </c>
      <c r="J55" s="29">
        <v>5</v>
      </c>
      <c r="K55" s="319"/>
      <c r="L55" s="30">
        <f>(I55*J55)*3</f>
        <v>225</v>
      </c>
      <c r="M55" s="310">
        <f t="shared" si="1"/>
        <v>29.86263189329086</v>
      </c>
      <c r="N55" s="320"/>
      <c r="O55" s="4" t="s">
        <v>417</v>
      </c>
    </row>
    <row r="56" spans="1:15" ht="18" customHeight="1" x14ac:dyDescent="0.25">
      <c r="A56" s="2">
        <v>54</v>
      </c>
      <c r="B56" s="122" t="s">
        <v>70</v>
      </c>
      <c r="C56" s="21">
        <v>3639</v>
      </c>
      <c r="D56" s="21" t="s">
        <v>6</v>
      </c>
      <c r="E56" s="32" t="s">
        <v>499</v>
      </c>
      <c r="F56" s="33"/>
      <c r="G56" s="117" t="s">
        <v>500</v>
      </c>
      <c r="H56" s="24">
        <v>2330</v>
      </c>
      <c r="I56" s="25">
        <v>225</v>
      </c>
      <c r="J56" s="25">
        <v>5</v>
      </c>
      <c r="K56" s="295">
        <f>SUM(I56:I56)</f>
        <v>225</v>
      </c>
      <c r="L56" s="22">
        <f t="shared" si="2"/>
        <v>3375</v>
      </c>
      <c r="M56" s="309">
        <f t="shared" si="1"/>
        <v>447.93947839936288</v>
      </c>
      <c r="N56" s="37">
        <f>I56*J56</f>
        <v>1125</v>
      </c>
      <c r="O56" s="4" t="s">
        <v>417</v>
      </c>
    </row>
    <row r="57" spans="1:15" x14ac:dyDescent="0.25">
      <c r="A57" s="2">
        <v>55</v>
      </c>
      <c r="B57" s="87" t="s">
        <v>72</v>
      </c>
      <c r="C57" s="88">
        <v>3607</v>
      </c>
      <c r="D57" s="88" t="s">
        <v>6</v>
      </c>
      <c r="E57" s="89" t="s">
        <v>501</v>
      </c>
      <c r="F57" s="118"/>
      <c r="G57" s="119" t="s">
        <v>15</v>
      </c>
      <c r="H57" s="92">
        <v>3066</v>
      </c>
      <c r="I57" s="93">
        <v>274</v>
      </c>
      <c r="J57" s="93">
        <v>4</v>
      </c>
      <c r="K57" s="298">
        <f>SUM(I57)</f>
        <v>274</v>
      </c>
      <c r="L57" s="113">
        <f t="shared" si="2"/>
        <v>3288</v>
      </c>
      <c r="M57" s="309">
        <f t="shared" si="1"/>
        <v>436.39259406729042</v>
      </c>
      <c r="N57" s="74">
        <f>I57*J57</f>
        <v>1096</v>
      </c>
      <c r="O57" s="88" t="s">
        <v>417</v>
      </c>
    </row>
    <row r="58" spans="1:15" x14ac:dyDescent="0.25">
      <c r="A58" s="2">
        <v>56</v>
      </c>
      <c r="B58" s="20" t="s">
        <v>73</v>
      </c>
      <c r="C58" s="21">
        <v>3636</v>
      </c>
      <c r="D58" s="21" t="s">
        <v>6</v>
      </c>
      <c r="E58" s="32" t="s">
        <v>501</v>
      </c>
      <c r="F58" s="33"/>
      <c r="G58" s="75" t="s">
        <v>12</v>
      </c>
      <c r="H58" s="24">
        <v>8659</v>
      </c>
      <c r="I58" s="85">
        <v>510</v>
      </c>
      <c r="J58" s="29">
        <v>6</v>
      </c>
      <c r="K58" s="298">
        <f>SUM(I58)</f>
        <v>510</v>
      </c>
      <c r="L58" s="30">
        <f t="shared" ref="L58" si="4">(I58*J58)*3</f>
        <v>9180</v>
      </c>
      <c r="M58" s="309">
        <f t="shared" si="1"/>
        <v>1218.3953812462671</v>
      </c>
      <c r="N58" s="74">
        <f>I58*J58</f>
        <v>3060</v>
      </c>
      <c r="O58" s="4" t="s">
        <v>417</v>
      </c>
    </row>
    <row r="59" spans="1:15" x14ac:dyDescent="0.25">
      <c r="A59" s="2">
        <v>57</v>
      </c>
      <c r="B59" s="20" t="s">
        <v>74</v>
      </c>
      <c r="C59" s="21">
        <v>3687</v>
      </c>
      <c r="D59" s="21" t="s">
        <v>6</v>
      </c>
      <c r="E59" s="32" t="s">
        <v>501</v>
      </c>
      <c r="F59" s="33"/>
      <c r="G59" s="75" t="s">
        <v>15</v>
      </c>
      <c r="H59" s="24">
        <v>4351</v>
      </c>
      <c r="I59" s="25">
        <v>305</v>
      </c>
      <c r="J59" s="25">
        <v>6</v>
      </c>
      <c r="K59" s="315">
        <f>SUM(I59:I62)</f>
        <v>899</v>
      </c>
      <c r="L59" s="22">
        <f t="shared" si="2"/>
        <v>5490</v>
      </c>
      <c r="M59" s="309">
        <f t="shared" si="1"/>
        <v>728.64821819629697</v>
      </c>
      <c r="N59" s="333">
        <f>I59*J59+I60*J60+I61*J61+I62*J62</f>
        <v>5394</v>
      </c>
      <c r="O59" s="4" t="s">
        <v>417</v>
      </c>
    </row>
    <row r="60" spans="1:15" x14ac:dyDescent="0.25">
      <c r="A60" s="2">
        <v>58</v>
      </c>
      <c r="B60" s="27" t="s">
        <v>74</v>
      </c>
      <c r="C60" s="4">
        <v>3688</v>
      </c>
      <c r="D60" s="4" t="s">
        <v>6</v>
      </c>
      <c r="E60" s="6" t="s">
        <v>501</v>
      </c>
      <c r="F60" s="76"/>
      <c r="G60" s="43" t="s">
        <v>15</v>
      </c>
      <c r="H60" s="10">
        <v>2246</v>
      </c>
      <c r="I60" s="81">
        <v>230</v>
      </c>
      <c r="J60" s="81">
        <v>6</v>
      </c>
      <c r="K60" s="316"/>
      <c r="L60" s="9">
        <f t="shared" si="2"/>
        <v>4140</v>
      </c>
      <c r="M60" s="311">
        <f t="shared" si="1"/>
        <v>549.47242683655179</v>
      </c>
      <c r="N60" s="334"/>
      <c r="O60" s="4" t="s">
        <v>417</v>
      </c>
    </row>
    <row r="61" spans="1:15" x14ac:dyDescent="0.25">
      <c r="A61" s="2">
        <v>59</v>
      </c>
      <c r="B61" s="27" t="s">
        <v>74</v>
      </c>
      <c r="C61" s="5">
        <v>3689</v>
      </c>
      <c r="D61" s="5" t="s">
        <v>6</v>
      </c>
      <c r="E61" s="6" t="s">
        <v>501</v>
      </c>
      <c r="F61" s="76"/>
      <c r="G61" s="43" t="s">
        <v>15</v>
      </c>
      <c r="H61" s="10">
        <v>2383</v>
      </c>
      <c r="I61" s="81">
        <v>192</v>
      </c>
      <c r="J61" s="81">
        <v>6</v>
      </c>
      <c r="K61" s="316"/>
      <c r="L61" s="9">
        <f t="shared" si="2"/>
        <v>3456</v>
      </c>
      <c r="M61" s="311">
        <f t="shared" si="1"/>
        <v>458.69002588094759</v>
      </c>
      <c r="N61" s="334"/>
      <c r="O61" s="4" t="s">
        <v>417</v>
      </c>
    </row>
    <row r="62" spans="1:15" x14ac:dyDescent="0.25">
      <c r="A62" s="2">
        <v>60</v>
      </c>
      <c r="B62" s="46" t="s">
        <v>74</v>
      </c>
      <c r="C62" s="63">
        <v>3690</v>
      </c>
      <c r="D62" s="63" t="s">
        <v>6</v>
      </c>
      <c r="E62" s="48" t="s">
        <v>501</v>
      </c>
      <c r="F62" s="49"/>
      <c r="G62" s="71" t="s">
        <v>15</v>
      </c>
      <c r="H62" s="51">
        <v>2358</v>
      </c>
      <c r="I62" s="52">
        <v>172</v>
      </c>
      <c r="J62" s="52">
        <v>6</v>
      </c>
      <c r="K62" s="317"/>
      <c r="L62" s="53">
        <f t="shared" si="2"/>
        <v>3096</v>
      </c>
      <c r="M62" s="310">
        <f t="shared" si="1"/>
        <v>410.90981485168226</v>
      </c>
      <c r="N62" s="335"/>
      <c r="O62" s="47" t="s">
        <v>417</v>
      </c>
    </row>
    <row r="63" spans="1:15" x14ac:dyDescent="0.25">
      <c r="A63" s="2">
        <v>61</v>
      </c>
      <c r="B63" s="20" t="s">
        <v>75</v>
      </c>
      <c r="C63" s="88">
        <v>3653</v>
      </c>
      <c r="D63" s="88" t="s">
        <v>6</v>
      </c>
      <c r="E63" s="89" t="s">
        <v>501</v>
      </c>
      <c r="F63" s="99"/>
      <c r="G63" s="91" t="s">
        <v>15</v>
      </c>
      <c r="H63" s="92">
        <v>3448</v>
      </c>
      <c r="I63" s="93">
        <v>330</v>
      </c>
      <c r="J63" s="93">
        <v>4</v>
      </c>
      <c r="K63" s="295">
        <f>SUM(I63:I63)</f>
        <v>330</v>
      </c>
      <c r="L63" s="113">
        <f t="shared" si="2"/>
        <v>3960</v>
      </c>
      <c r="M63" s="309">
        <f t="shared" si="1"/>
        <v>525.58232132191915</v>
      </c>
      <c r="N63" s="37">
        <f>I63*J63</f>
        <v>1320</v>
      </c>
      <c r="O63" s="74" t="s">
        <v>417</v>
      </c>
    </row>
    <row r="64" spans="1:15" x14ac:dyDescent="0.25">
      <c r="A64" s="2">
        <v>62</v>
      </c>
      <c r="B64" s="120" t="s">
        <v>76</v>
      </c>
      <c r="C64" s="10">
        <v>385</v>
      </c>
      <c r="D64" s="4" t="s">
        <v>6</v>
      </c>
      <c r="E64" s="6" t="s">
        <v>77</v>
      </c>
      <c r="F64" s="6"/>
      <c r="G64" s="121" t="s">
        <v>15</v>
      </c>
      <c r="H64" s="4">
        <v>1631</v>
      </c>
      <c r="I64" s="8">
        <v>97</v>
      </c>
      <c r="J64" s="8">
        <v>5</v>
      </c>
      <c r="K64" s="300">
        <f>SUM(I64:I64)</f>
        <v>97</v>
      </c>
      <c r="L64" s="9">
        <f>(I64*J64)*3</f>
        <v>1455</v>
      </c>
      <c r="M64" s="309">
        <f t="shared" si="1"/>
        <v>193.1116862432809</v>
      </c>
      <c r="N64" s="44">
        <f>I64*J64</f>
        <v>485</v>
      </c>
      <c r="O64" s="4" t="s">
        <v>417</v>
      </c>
    </row>
    <row r="65" spans="1:15" x14ac:dyDescent="0.25">
      <c r="A65" s="2">
        <v>63</v>
      </c>
      <c r="B65" s="122" t="s">
        <v>78</v>
      </c>
      <c r="C65" s="5">
        <v>3651</v>
      </c>
      <c r="D65" s="31" t="s">
        <v>6</v>
      </c>
      <c r="E65" s="39" t="s">
        <v>501</v>
      </c>
      <c r="F65" s="99"/>
      <c r="G65" s="34" t="s">
        <v>15</v>
      </c>
      <c r="H65" s="100">
        <v>1441</v>
      </c>
      <c r="I65" s="104">
        <v>155</v>
      </c>
      <c r="J65" s="100">
        <v>5.15</v>
      </c>
      <c r="K65" s="301">
        <f>SUM(I65:I65)</f>
        <v>155</v>
      </c>
      <c r="L65" s="106">
        <f t="shared" ref="L65:L101" si="5">(I65*J65)*3</f>
        <v>2394.75</v>
      </c>
      <c r="M65" s="309">
        <f t="shared" si="1"/>
        <v>317.8379454509257</v>
      </c>
      <c r="N65" s="37">
        <f>I65*J65</f>
        <v>798.25</v>
      </c>
      <c r="O65" s="4" t="s">
        <v>417</v>
      </c>
    </row>
    <row r="66" spans="1:15" x14ac:dyDescent="0.25">
      <c r="A66" s="2">
        <v>64</v>
      </c>
      <c r="B66" s="120" t="s">
        <v>79</v>
      </c>
      <c r="C66" s="24">
        <v>372</v>
      </c>
      <c r="D66" s="24" t="s">
        <v>6</v>
      </c>
      <c r="E66" s="32" t="s">
        <v>80</v>
      </c>
      <c r="F66" s="32"/>
      <c r="G66" s="123" t="s">
        <v>15</v>
      </c>
      <c r="H66" s="21">
        <v>2381</v>
      </c>
      <c r="I66" s="41">
        <v>180</v>
      </c>
      <c r="J66" s="114">
        <v>5</v>
      </c>
      <c r="K66" s="318">
        <f>SUM(I66:I67)</f>
        <v>180</v>
      </c>
      <c r="L66" s="326">
        <f t="shared" si="5"/>
        <v>2700</v>
      </c>
      <c r="M66" s="309">
        <f t="shared" si="1"/>
        <v>358.35158271949035</v>
      </c>
      <c r="N66" s="318">
        <f>I66*J66+I67*J67</f>
        <v>900</v>
      </c>
      <c r="O66" s="4" t="s">
        <v>417</v>
      </c>
    </row>
    <row r="67" spans="1:15" ht="77.25" x14ac:dyDescent="0.25">
      <c r="A67" s="2">
        <v>65</v>
      </c>
      <c r="B67" s="125" t="s">
        <v>79</v>
      </c>
      <c r="C67" s="51" t="s">
        <v>514</v>
      </c>
      <c r="D67" s="47" t="s">
        <v>6</v>
      </c>
      <c r="E67" s="48" t="s">
        <v>356</v>
      </c>
      <c r="F67" s="48" t="s">
        <v>357</v>
      </c>
      <c r="G67" s="126" t="s">
        <v>516</v>
      </c>
      <c r="H67" s="47"/>
      <c r="I67" s="72"/>
      <c r="J67" s="72"/>
      <c r="K67" s="320"/>
      <c r="L67" s="327"/>
      <c r="M67" s="310">
        <f t="shared" si="1"/>
        <v>0</v>
      </c>
      <c r="N67" s="320"/>
      <c r="O67" s="84" t="s">
        <v>417</v>
      </c>
    </row>
    <row r="68" spans="1:15" ht="26.25" x14ac:dyDescent="0.25">
      <c r="A68" s="2">
        <v>66</v>
      </c>
      <c r="B68" s="122" t="s">
        <v>81</v>
      </c>
      <c r="C68" s="4">
        <v>2829</v>
      </c>
      <c r="D68" s="5" t="s">
        <v>6</v>
      </c>
      <c r="E68" s="127" t="s">
        <v>82</v>
      </c>
      <c r="F68" s="76"/>
      <c r="G68" s="43" t="s">
        <v>15</v>
      </c>
      <c r="H68" s="10">
        <v>1224</v>
      </c>
      <c r="I68" s="81">
        <v>64</v>
      </c>
      <c r="J68" s="10">
        <v>7.35</v>
      </c>
      <c r="K68" s="315">
        <f>SUM(I68:I75)</f>
        <v>1020</v>
      </c>
      <c r="L68" s="9">
        <f t="shared" si="5"/>
        <v>1411.1999999999998</v>
      </c>
      <c r="M68" s="309">
        <f t="shared" si="1"/>
        <v>187.29842723472026</v>
      </c>
      <c r="N68" s="318">
        <f>I68*J68+I69*J69+I70*J70+I71*J71+I72*J72+I73*J73+I74*J74+I75*J75</f>
        <v>4697.2</v>
      </c>
      <c r="O68" s="4" t="s">
        <v>417</v>
      </c>
    </row>
    <row r="69" spans="1:15" x14ac:dyDescent="0.25">
      <c r="A69" s="2">
        <v>67</v>
      </c>
      <c r="B69" s="27" t="s">
        <v>81</v>
      </c>
      <c r="C69" s="4" t="s">
        <v>83</v>
      </c>
      <c r="D69" s="5" t="s">
        <v>6</v>
      </c>
      <c r="E69" s="6" t="s">
        <v>84</v>
      </c>
      <c r="F69" s="76" t="s">
        <v>85</v>
      </c>
      <c r="G69" s="43" t="s">
        <v>12</v>
      </c>
      <c r="H69" s="10">
        <v>3155</v>
      </c>
      <c r="I69" s="81">
        <v>136</v>
      </c>
      <c r="J69" s="81">
        <v>6.3</v>
      </c>
      <c r="K69" s="316"/>
      <c r="L69" s="9">
        <f t="shared" si="5"/>
        <v>2570.3999999999996</v>
      </c>
      <c r="M69" s="311">
        <f t="shared" ref="M69:M132" si="6">L69/7.5345</f>
        <v>341.15070674895475</v>
      </c>
      <c r="N69" s="319"/>
      <c r="O69" s="4" t="s">
        <v>417</v>
      </c>
    </row>
    <row r="70" spans="1:15" x14ac:dyDescent="0.25">
      <c r="A70" s="2">
        <v>68</v>
      </c>
      <c r="B70" s="27" t="s">
        <v>81</v>
      </c>
      <c r="C70" s="4" t="s">
        <v>86</v>
      </c>
      <c r="D70" s="5" t="s">
        <v>6</v>
      </c>
      <c r="E70" s="127" t="s">
        <v>87</v>
      </c>
      <c r="F70" s="76" t="s">
        <v>85</v>
      </c>
      <c r="G70" s="43" t="s">
        <v>12</v>
      </c>
      <c r="H70" s="10">
        <v>2472</v>
      </c>
      <c r="I70" s="81">
        <v>200</v>
      </c>
      <c r="J70" s="81">
        <v>6</v>
      </c>
      <c r="K70" s="316"/>
      <c r="L70" s="9">
        <f t="shared" si="5"/>
        <v>3600</v>
      </c>
      <c r="M70" s="311">
        <f t="shared" si="6"/>
        <v>477.80211029265377</v>
      </c>
      <c r="N70" s="319"/>
      <c r="O70" s="4" t="s">
        <v>417</v>
      </c>
    </row>
    <row r="71" spans="1:15" x14ac:dyDescent="0.25">
      <c r="A71" s="2">
        <v>69</v>
      </c>
      <c r="B71" s="27" t="s">
        <v>81</v>
      </c>
      <c r="C71" s="5" t="s">
        <v>88</v>
      </c>
      <c r="D71" s="5" t="s">
        <v>6</v>
      </c>
      <c r="E71" s="12" t="s">
        <v>16</v>
      </c>
      <c r="F71" s="42" t="s">
        <v>89</v>
      </c>
      <c r="G71" s="7" t="s">
        <v>15</v>
      </c>
      <c r="H71" s="36">
        <v>370</v>
      </c>
      <c r="I71" s="29">
        <v>0</v>
      </c>
      <c r="J71" s="8">
        <v>0</v>
      </c>
      <c r="K71" s="316"/>
      <c r="L71" s="9">
        <f t="shared" si="5"/>
        <v>0</v>
      </c>
      <c r="M71" s="311">
        <f t="shared" si="6"/>
        <v>0</v>
      </c>
      <c r="N71" s="319"/>
      <c r="O71" s="79" t="s">
        <v>418</v>
      </c>
    </row>
    <row r="72" spans="1:15" x14ac:dyDescent="0.25">
      <c r="A72" s="2">
        <v>70</v>
      </c>
      <c r="B72" s="27" t="s">
        <v>81</v>
      </c>
      <c r="C72" s="4" t="s">
        <v>90</v>
      </c>
      <c r="D72" s="5" t="s">
        <v>6</v>
      </c>
      <c r="E72" s="6" t="s">
        <v>51</v>
      </c>
      <c r="F72" s="42" t="s">
        <v>91</v>
      </c>
      <c r="G72" s="7" t="s">
        <v>15</v>
      </c>
      <c r="H72" s="10">
        <v>196</v>
      </c>
      <c r="I72" s="81">
        <v>20</v>
      </c>
      <c r="J72" s="81">
        <v>3.5</v>
      </c>
      <c r="K72" s="316"/>
      <c r="L72" s="9">
        <f>(I72*J72)*2</f>
        <v>140</v>
      </c>
      <c r="M72" s="311">
        <f t="shared" si="6"/>
        <v>18.581193178047645</v>
      </c>
      <c r="N72" s="319"/>
      <c r="O72" s="4" t="s">
        <v>420</v>
      </c>
    </row>
    <row r="73" spans="1:15" x14ac:dyDescent="0.25">
      <c r="A73" s="2">
        <v>71</v>
      </c>
      <c r="B73" s="27" t="s">
        <v>81</v>
      </c>
      <c r="C73" s="4" t="s">
        <v>92</v>
      </c>
      <c r="D73" s="5" t="s">
        <v>6</v>
      </c>
      <c r="E73" s="6" t="s">
        <v>64</v>
      </c>
      <c r="F73" s="42" t="s">
        <v>91</v>
      </c>
      <c r="G73" s="7" t="s">
        <v>15</v>
      </c>
      <c r="H73" s="10">
        <v>42</v>
      </c>
      <c r="I73" s="81">
        <v>0</v>
      </c>
      <c r="J73" s="81">
        <v>0</v>
      </c>
      <c r="K73" s="316"/>
      <c r="L73" s="9">
        <f t="shared" si="5"/>
        <v>0</v>
      </c>
      <c r="M73" s="311">
        <f t="shared" si="6"/>
        <v>0</v>
      </c>
      <c r="N73" s="319"/>
      <c r="O73" s="79" t="s">
        <v>418</v>
      </c>
    </row>
    <row r="74" spans="1:15" x14ac:dyDescent="0.25">
      <c r="A74" s="2">
        <v>72</v>
      </c>
      <c r="B74" s="27" t="s">
        <v>81</v>
      </c>
      <c r="C74" s="4" t="s">
        <v>93</v>
      </c>
      <c r="D74" s="5" t="s">
        <v>6</v>
      </c>
      <c r="E74" s="6" t="s">
        <v>51</v>
      </c>
      <c r="F74" s="42" t="s">
        <v>91</v>
      </c>
      <c r="G74" s="7" t="s">
        <v>15</v>
      </c>
      <c r="H74" s="10">
        <v>28</v>
      </c>
      <c r="I74" s="81">
        <v>8</v>
      </c>
      <c r="J74" s="81">
        <v>3.5</v>
      </c>
      <c r="K74" s="316"/>
      <c r="L74" s="9">
        <f>(I74*J74)*2</f>
        <v>56</v>
      </c>
      <c r="M74" s="311">
        <f t="shared" si="6"/>
        <v>7.4324772712190583</v>
      </c>
      <c r="N74" s="319"/>
      <c r="O74" s="4" t="s">
        <v>420</v>
      </c>
    </row>
    <row r="75" spans="1:15" x14ac:dyDescent="0.25">
      <c r="A75" s="2">
        <v>73</v>
      </c>
      <c r="B75" s="125" t="s">
        <v>81</v>
      </c>
      <c r="C75" s="47" t="s">
        <v>360</v>
      </c>
      <c r="D75" s="63" t="s">
        <v>6</v>
      </c>
      <c r="E75" s="48" t="s">
        <v>361</v>
      </c>
      <c r="F75" s="64"/>
      <c r="G75" s="50" t="s">
        <v>15</v>
      </c>
      <c r="H75" s="47">
        <v>3873</v>
      </c>
      <c r="I75" s="72">
        <v>592</v>
      </c>
      <c r="J75" s="72">
        <v>3.5</v>
      </c>
      <c r="K75" s="317"/>
      <c r="L75" s="53">
        <f>(I75*J75)*2</f>
        <v>4144</v>
      </c>
      <c r="M75" s="310">
        <f t="shared" si="6"/>
        <v>550.0033180702103</v>
      </c>
      <c r="N75" s="320"/>
      <c r="O75" s="47" t="s">
        <v>420</v>
      </c>
    </row>
    <row r="76" spans="1:15" x14ac:dyDescent="0.25">
      <c r="A76" s="2">
        <v>74</v>
      </c>
      <c r="B76" s="128" t="s">
        <v>94</v>
      </c>
      <c r="C76" s="47">
        <v>3701</v>
      </c>
      <c r="D76" s="47" t="s">
        <v>6</v>
      </c>
      <c r="E76" s="48" t="s">
        <v>501</v>
      </c>
      <c r="F76" s="49"/>
      <c r="G76" s="71" t="s">
        <v>15</v>
      </c>
      <c r="H76" s="51">
        <v>1080</v>
      </c>
      <c r="I76" s="52">
        <v>174</v>
      </c>
      <c r="J76" s="52">
        <v>3.5</v>
      </c>
      <c r="K76" s="298">
        <f>SUM(I76)</f>
        <v>174</v>
      </c>
      <c r="L76" s="53">
        <f t="shared" si="5"/>
        <v>1827</v>
      </c>
      <c r="M76" s="309">
        <f t="shared" si="6"/>
        <v>242.48457097352178</v>
      </c>
      <c r="N76" s="98">
        <f>I76*J76</f>
        <v>609</v>
      </c>
      <c r="O76" s="74" t="s">
        <v>417</v>
      </c>
    </row>
    <row r="77" spans="1:15" x14ac:dyDescent="0.25">
      <c r="A77" s="2">
        <v>75</v>
      </c>
      <c r="B77" s="87" t="s">
        <v>95</v>
      </c>
      <c r="C77" s="88" t="s">
        <v>96</v>
      </c>
      <c r="D77" s="74" t="s">
        <v>6</v>
      </c>
      <c r="E77" s="89" t="s">
        <v>97</v>
      </c>
      <c r="F77" s="118" t="s">
        <v>98</v>
      </c>
      <c r="G77" s="119" t="s">
        <v>6</v>
      </c>
      <c r="H77" s="92">
        <v>879</v>
      </c>
      <c r="I77" s="93">
        <v>70</v>
      </c>
      <c r="J77" s="93">
        <v>5</v>
      </c>
      <c r="K77" s="298">
        <f>SUM(I77)</f>
        <v>70</v>
      </c>
      <c r="L77" s="113">
        <f t="shared" si="5"/>
        <v>1050</v>
      </c>
      <c r="M77" s="309">
        <f t="shared" si="6"/>
        <v>139.35894883535735</v>
      </c>
      <c r="N77" s="73">
        <f>I77*J77</f>
        <v>350</v>
      </c>
      <c r="O77" s="74" t="s">
        <v>417</v>
      </c>
    </row>
    <row r="78" spans="1:15" x14ac:dyDescent="0.25">
      <c r="A78" s="2">
        <v>76</v>
      </c>
      <c r="B78" s="87" t="s">
        <v>99</v>
      </c>
      <c r="C78" s="74" t="s">
        <v>100</v>
      </c>
      <c r="D78" s="74" t="s">
        <v>6</v>
      </c>
      <c r="E78" s="95" t="s">
        <v>101</v>
      </c>
      <c r="F78" s="96"/>
      <c r="G78" s="91" t="s">
        <v>15</v>
      </c>
      <c r="H78" s="97">
        <v>1025</v>
      </c>
      <c r="I78" s="98">
        <v>102</v>
      </c>
      <c r="J78" s="52">
        <v>3.5</v>
      </c>
      <c r="K78" s="298">
        <f>SUM(I78)</f>
        <v>102</v>
      </c>
      <c r="L78" s="53">
        <f t="shared" si="5"/>
        <v>1071</v>
      </c>
      <c r="M78" s="309">
        <f t="shared" si="6"/>
        <v>142.14612781206449</v>
      </c>
      <c r="N78" s="73">
        <f>I78*J78</f>
        <v>357</v>
      </c>
      <c r="O78" s="74" t="s">
        <v>417</v>
      </c>
    </row>
    <row r="79" spans="1:15" x14ac:dyDescent="0.25">
      <c r="A79" s="2">
        <v>77</v>
      </c>
      <c r="B79" s="87" t="s">
        <v>102</v>
      </c>
      <c r="C79" s="88" t="s">
        <v>103</v>
      </c>
      <c r="D79" s="74" t="s">
        <v>6</v>
      </c>
      <c r="E79" s="89" t="s">
        <v>104</v>
      </c>
      <c r="F79" s="118"/>
      <c r="G79" s="119" t="s">
        <v>6</v>
      </c>
      <c r="H79" s="92">
        <v>8713</v>
      </c>
      <c r="I79" s="93">
        <v>448</v>
      </c>
      <c r="J79" s="93">
        <v>5</v>
      </c>
      <c r="K79" s="298">
        <f>SUM(I79)</f>
        <v>448</v>
      </c>
      <c r="L79" s="113">
        <f t="shared" si="5"/>
        <v>6720</v>
      </c>
      <c r="M79" s="309">
        <f t="shared" si="6"/>
        <v>891.89727254628701</v>
      </c>
      <c r="N79" s="73">
        <f>I79*J79</f>
        <v>2240</v>
      </c>
      <c r="O79" s="47" t="s">
        <v>417</v>
      </c>
    </row>
    <row r="80" spans="1:15" x14ac:dyDescent="0.25">
      <c r="A80" s="2">
        <v>78</v>
      </c>
      <c r="B80" s="20" t="s">
        <v>105</v>
      </c>
      <c r="C80" s="21">
        <v>1543</v>
      </c>
      <c r="D80" s="31" t="s">
        <v>6</v>
      </c>
      <c r="E80" s="32" t="s">
        <v>68</v>
      </c>
      <c r="F80" s="56" t="s">
        <v>91</v>
      </c>
      <c r="G80" s="34" t="s">
        <v>15</v>
      </c>
      <c r="H80" s="24">
        <v>416</v>
      </c>
      <c r="I80" s="25">
        <v>0</v>
      </c>
      <c r="J80" s="41">
        <v>0</v>
      </c>
      <c r="K80" s="315">
        <f>SUM(I80:I85)</f>
        <v>1292</v>
      </c>
      <c r="L80" s="22">
        <f t="shared" si="5"/>
        <v>0</v>
      </c>
      <c r="M80" s="309">
        <f t="shared" si="6"/>
        <v>0</v>
      </c>
      <c r="N80" s="318">
        <f>I80*J80+I81*J81+I82*J82+I83*J83+I84*J84+I85*J85</f>
        <v>8824.1</v>
      </c>
      <c r="O80" s="79" t="s">
        <v>418</v>
      </c>
    </row>
    <row r="81" spans="1:15" x14ac:dyDescent="0.25">
      <c r="A81" s="2">
        <v>79</v>
      </c>
      <c r="B81" s="27" t="s">
        <v>105</v>
      </c>
      <c r="C81" s="4">
        <v>2826</v>
      </c>
      <c r="D81" s="5" t="s">
        <v>6</v>
      </c>
      <c r="E81" s="6" t="s">
        <v>106</v>
      </c>
      <c r="F81" s="76"/>
      <c r="G81" s="7" t="s">
        <v>15</v>
      </c>
      <c r="H81" s="10">
        <v>25</v>
      </c>
      <c r="I81" s="81">
        <v>3</v>
      </c>
      <c r="J81" s="8">
        <v>6.5</v>
      </c>
      <c r="K81" s="316"/>
      <c r="L81" s="9">
        <f t="shared" si="5"/>
        <v>58.5</v>
      </c>
      <c r="M81" s="311">
        <f t="shared" si="6"/>
        <v>7.7642842922556241</v>
      </c>
      <c r="N81" s="319"/>
      <c r="O81" s="4" t="s">
        <v>417</v>
      </c>
    </row>
    <row r="82" spans="1:15" x14ac:dyDescent="0.25">
      <c r="A82" s="2">
        <v>80</v>
      </c>
      <c r="B82" s="27" t="s">
        <v>105</v>
      </c>
      <c r="C82" s="5" t="s">
        <v>107</v>
      </c>
      <c r="D82" s="5" t="s">
        <v>6</v>
      </c>
      <c r="E82" s="12" t="s">
        <v>108</v>
      </c>
      <c r="F82" s="42"/>
      <c r="G82" s="43" t="s">
        <v>6</v>
      </c>
      <c r="H82" s="36">
        <v>981</v>
      </c>
      <c r="I82" s="29">
        <v>108</v>
      </c>
      <c r="J82" s="8">
        <v>5</v>
      </c>
      <c r="K82" s="316"/>
      <c r="L82" s="9">
        <f t="shared" si="5"/>
        <v>1620</v>
      </c>
      <c r="M82" s="311">
        <f t="shared" si="6"/>
        <v>215.01094963169419</v>
      </c>
      <c r="N82" s="319"/>
      <c r="O82" s="4" t="s">
        <v>417</v>
      </c>
    </row>
    <row r="83" spans="1:15" x14ac:dyDescent="0.25">
      <c r="A83" s="2">
        <v>81</v>
      </c>
      <c r="B83" s="27" t="s">
        <v>105</v>
      </c>
      <c r="C83" s="5" t="s">
        <v>109</v>
      </c>
      <c r="D83" s="5" t="s">
        <v>6</v>
      </c>
      <c r="E83" s="12" t="s">
        <v>7</v>
      </c>
      <c r="F83" s="42" t="s">
        <v>20</v>
      </c>
      <c r="G83" s="78" t="s">
        <v>6</v>
      </c>
      <c r="H83" s="36"/>
      <c r="I83" s="29">
        <v>6</v>
      </c>
      <c r="J83" s="8">
        <v>6.6</v>
      </c>
      <c r="K83" s="316"/>
      <c r="L83" s="9">
        <f t="shared" si="5"/>
        <v>118.79999999999998</v>
      </c>
      <c r="M83" s="311">
        <f t="shared" si="6"/>
        <v>15.767469639657572</v>
      </c>
      <c r="N83" s="319"/>
      <c r="O83" s="4" t="s">
        <v>417</v>
      </c>
    </row>
    <row r="84" spans="1:15" s="1" customFormat="1" x14ac:dyDescent="0.25">
      <c r="A84" s="2">
        <v>82</v>
      </c>
      <c r="B84" s="129" t="s">
        <v>105</v>
      </c>
      <c r="C84" s="5">
        <v>3680</v>
      </c>
      <c r="D84" s="5" t="s">
        <v>6</v>
      </c>
      <c r="E84" s="12" t="s">
        <v>501</v>
      </c>
      <c r="F84" s="42"/>
      <c r="G84" s="78" t="s">
        <v>15</v>
      </c>
      <c r="H84" s="36">
        <v>282</v>
      </c>
      <c r="I84" s="29">
        <v>1175</v>
      </c>
      <c r="J84" s="29">
        <v>7</v>
      </c>
      <c r="K84" s="316"/>
      <c r="L84" s="30">
        <f t="shared" si="5"/>
        <v>24675</v>
      </c>
      <c r="M84" s="311">
        <f t="shared" si="6"/>
        <v>3274.9352976308978</v>
      </c>
      <c r="N84" s="319"/>
      <c r="O84" s="4" t="s">
        <v>417</v>
      </c>
    </row>
    <row r="85" spans="1:15" x14ac:dyDescent="0.25">
      <c r="A85" s="2">
        <v>83</v>
      </c>
      <c r="B85" s="27" t="s">
        <v>105</v>
      </c>
      <c r="C85" s="5" t="s">
        <v>110</v>
      </c>
      <c r="D85" s="5" t="s">
        <v>6</v>
      </c>
      <c r="E85" s="12" t="s">
        <v>36</v>
      </c>
      <c r="F85" s="42"/>
      <c r="G85" s="43" t="s">
        <v>6</v>
      </c>
      <c r="H85" s="36">
        <v>188</v>
      </c>
      <c r="I85" s="29">
        <v>0</v>
      </c>
      <c r="J85" s="69">
        <v>0</v>
      </c>
      <c r="K85" s="317"/>
      <c r="L85" s="70">
        <f t="shared" si="5"/>
        <v>0</v>
      </c>
      <c r="M85" s="310">
        <f t="shared" si="6"/>
        <v>0</v>
      </c>
      <c r="N85" s="320"/>
      <c r="O85" s="116" t="s">
        <v>418</v>
      </c>
    </row>
    <row r="86" spans="1:15" x14ac:dyDescent="0.25">
      <c r="A86" s="2">
        <v>84</v>
      </c>
      <c r="B86" s="87" t="s">
        <v>111</v>
      </c>
      <c r="C86" s="88">
        <v>3700</v>
      </c>
      <c r="D86" s="88" t="s">
        <v>6</v>
      </c>
      <c r="E86" s="89" t="s">
        <v>501</v>
      </c>
      <c r="F86" s="90"/>
      <c r="G86" s="91" t="s">
        <v>15</v>
      </c>
      <c r="H86" s="92">
        <v>835</v>
      </c>
      <c r="I86" s="93">
        <v>113</v>
      </c>
      <c r="J86" s="93">
        <v>3.5</v>
      </c>
      <c r="K86" s="302">
        <f>SUM(I86)</f>
        <v>113</v>
      </c>
      <c r="L86" s="113">
        <f t="shared" si="5"/>
        <v>1186.5</v>
      </c>
      <c r="M86" s="309">
        <f t="shared" si="6"/>
        <v>157.47561218395381</v>
      </c>
      <c r="N86" s="93">
        <f>I86*J86</f>
        <v>395.5</v>
      </c>
      <c r="O86" s="74" t="s">
        <v>417</v>
      </c>
    </row>
    <row r="87" spans="1:15" x14ac:dyDescent="0.25">
      <c r="A87" s="2">
        <v>85</v>
      </c>
      <c r="B87" s="20" t="s">
        <v>112</v>
      </c>
      <c r="C87" s="54">
        <v>3608</v>
      </c>
      <c r="D87" s="54" t="s">
        <v>6</v>
      </c>
      <c r="E87" s="55" t="s">
        <v>501</v>
      </c>
      <c r="F87" s="56" t="s">
        <v>507</v>
      </c>
      <c r="G87" s="130" t="s">
        <v>12</v>
      </c>
      <c r="H87" s="58">
        <v>6953</v>
      </c>
      <c r="I87" s="131">
        <v>485</v>
      </c>
      <c r="J87" s="131">
        <v>7.2</v>
      </c>
      <c r="K87" s="338">
        <f>SUM(I87:I90)</f>
        <v>625</v>
      </c>
      <c r="L87" s="132">
        <f t="shared" si="5"/>
        <v>10476</v>
      </c>
      <c r="M87" s="309">
        <f t="shared" si="6"/>
        <v>1390.4041409516224</v>
      </c>
      <c r="N87" s="352"/>
      <c r="O87" s="62" t="s">
        <v>417</v>
      </c>
    </row>
    <row r="88" spans="1:15" x14ac:dyDescent="0.25">
      <c r="A88" s="2">
        <v>86</v>
      </c>
      <c r="B88" s="27" t="s">
        <v>112</v>
      </c>
      <c r="C88" s="5" t="s">
        <v>517</v>
      </c>
      <c r="D88" s="5" t="s">
        <v>6</v>
      </c>
      <c r="E88" s="12" t="s">
        <v>16</v>
      </c>
      <c r="F88" s="42" t="s">
        <v>507</v>
      </c>
      <c r="G88" s="78" t="s">
        <v>12</v>
      </c>
      <c r="H88" s="36">
        <v>1088</v>
      </c>
      <c r="I88" s="29">
        <v>140</v>
      </c>
      <c r="J88" s="29">
        <v>5.5</v>
      </c>
      <c r="K88" s="351"/>
      <c r="L88" s="30">
        <f>(I88*J88)*2</f>
        <v>1540</v>
      </c>
      <c r="M88" s="311">
        <f t="shared" si="6"/>
        <v>204.39312495852411</v>
      </c>
      <c r="N88" s="352"/>
      <c r="O88" s="5" t="s">
        <v>420</v>
      </c>
    </row>
    <row r="89" spans="1:15" x14ac:dyDescent="0.25">
      <c r="A89" s="2">
        <v>87</v>
      </c>
      <c r="B89" s="27" t="s">
        <v>112</v>
      </c>
      <c r="C89" s="5" t="s">
        <v>113</v>
      </c>
      <c r="D89" s="5" t="s">
        <v>6</v>
      </c>
      <c r="E89" s="12" t="s">
        <v>114</v>
      </c>
      <c r="F89" s="42" t="s">
        <v>115</v>
      </c>
      <c r="G89" s="78" t="s">
        <v>12</v>
      </c>
      <c r="H89" s="36">
        <v>2661</v>
      </c>
      <c r="I89" s="29">
        <v>0</v>
      </c>
      <c r="J89" s="29">
        <v>0</v>
      </c>
      <c r="K89" s="351"/>
      <c r="L89" s="30">
        <f t="shared" si="5"/>
        <v>0</v>
      </c>
      <c r="M89" s="311">
        <f t="shared" si="6"/>
        <v>0</v>
      </c>
      <c r="N89" s="352"/>
      <c r="O89" s="133" t="s">
        <v>418</v>
      </c>
    </row>
    <row r="90" spans="1:15" x14ac:dyDescent="0.25">
      <c r="A90" s="2">
        <v>88</v>
      </c>
      <c r="B90" s="46" t="s">
        <v>112</v>
      </c>
      <c r="C90" s="134" t="s">
        <v>521</v>
      </c>
      <c r="D90" s="134" t="s">
        <v>6</v>
      </c>
      <c r="E90" s="135" t="s">
        <v>518</v>
      </c>
      <c r="F90" s="136" t="s">
        <v>519</v>
      </c>
      <c r="G90" s="137" t="s">
        <v>520</v>
      </c>
      <c r="H90" s="138"/>
      <c r="I90" s="139">
        <v>0</v>
      </c>
      <c r="J90" s="140">
        <v>0</v>
      </c>
      <c r="K90" s="329"/>
      <c r="L90" s="141">
        <f t="shared" si="5"/>
        <v>0</v>
      </c>
      <c r="M90" s="310">
        <f t="shared" si="6"/>
        <v>0</v>
      </c>
      <c r="N90" s="353"/>
      <c r="O90" s="134" t="s">
        <v>420</v>
      </c>
    </row>
    <row r="91" spans="1:15" x14ac:dyDescent="0.25">
      <c r="A91" s="2">
        <v>89</v>
      </c>
      <c r="B91" s="20" t="s">
        <v>116</v>
      </c>
      <c r="C91" s="47">
        <v>3695</v>
      </c>
      <c r="D91" s="63" t="s">
        <v>6</v>
      </c>
      <c r="E91" s="48" t="s">
        <v>501</v>
      </c>
      <c r="F91" s="49"/>
      <c r="G91" s="71" t="s">
        <v>15</v>
      </c>
      <c r="H91" s="51">
        <v>3353</v>
      </c>
      <c r="I91" s="112">
        <v>245</v>
      </c>
      <c r="J91" s="112">
        <v>6.5</v>
      </c>
      <c r="K91" s="302">
        <f>SUM(I91)</f>
        <v>245</v>
      </c>
      <c r="L91" s="113">
        <f t="shared" si="5"/>
        <v>4777.5</v>
      </c>
      <c r="M91" s="309">
        <f t="shared" si="6"/>
        <v>634.08321720087588</v>
      </c>
      <c r="N91" s="93">
        <f>I91*J91</f>
        <v>1592.5</v>
      </c>
      <c r="O91" s="74" t="s">
        <v>417</v>
      </c>
    </row>
    <row r="92" spans="1:15" x14ac:dyDescent="0.25">
      <c r="A92" s="2">
        <v>90</v>
      </c>
      <c r="B92" s="20" t="s">
        <v>117</v>
      </c>
      <c r="C92" s="21">
        <v>3655</v>
      </c>
      <c r="D92" s="21" t="s">
        <v>6</v>
      </c>
      <c r="E92" s="32" t="s">
        <v>501</v>
      </c>
      <c r="F92" s="33"/>
      <c r="G92" s="34" t="s">
        <v>15</v>
      </c>
      <c r="H92" s="24">
        <v>1647</v>
      </c>
      <c r="I92" s="29">
        <v>130</v>
      </c>
      <c r="J92" s="29">
        <v>6.5</v>
      </c>
      <c r="K92" s="315">
        <f>SUM(I92:I93)</f>
        <v>350</v>
      </c>
      <c r="L92" s="30">
        <f t="shared" si="5"/>
        <v>2535</v>
      </c>
      <c r="M92" s="309">
        <f t="shared" si="6"/>
        <v>336.45231933107704</v>
      </c>
      <c r="N92" s="318">
        <f>I92*J92+I93*J93</f>
        <v>2275</v>
      </c>
      <c r="O92" s="4" t="s">
        <v>417</v>
      </c>
    </row>
    <row r="93" spans="1:15" x14ac:dyDescent="0.25">
      <c r="A93" s="2">
        <v>91</v>
      </c>
      <c r="B93" s="46" t="s">
        <v>117</v>
      </c>
      <c r="C93" s="47">
        <v>3656</v>
      </c>
      <c r="D93" s="63" t="s">
        <v>6</v>
      </c>
      <c r="E93" s="48" t="s">
        <v>501</v>
      </c>
      <c r="F93" s="49"/>
      <c r="G93" s="50" t="s">
        <v>15</v>
      </c>
      <c r="H93" s="51">
        <v>2904</v>
      </c>
      <c r="I93" s="81">
        <v>220</v>
      </c>
      <c r="J93" s="72">
        <v>6.5</v>
      </c>
      <c r="K93" s="317"/>
      <c r="L93" s="53">
        <f t="shared" si="5"/>
        <v>4290</v>
      </c>
      <c r="M93" s="310">
        <f t="shared" si="6"/>
        <v>569.38084809874579</v>
      </c>
      <c r="N93" s="320"/>
      <c r="O93" s="47" t="s">
        <v>417</v>
      </c>
    </row>
    <row r="94" spans="1:15" x14ac:dyDescent="0.25">
      <c r="A94" s="2">
        <v>92</v>
      </c>
      <c r="B94" s="20" t="s">
        <v>118</v>
      </c>
      <c r="C94" s="21">
        <v>3703</v>
      </c>
      <c r="D94" s="31" t="s">
        <v>6</v>
      </c>
      <c r="E94" s="32" t="s">
        <v>501</v>
      </c>
      <c r="F94" s="33"/>
      <c r="G94" s="34" t="s">
        <v>15</v>
      </c>
      <c r="H94" s="24">
        <v>2339</v>
      </c>
      <c r="I94" s="25">
        <v>170</v>
      </c>
      <c r="J94" s="25">
        <v>6.7</v>
      </c>
      <c r="K94" s="315">
        <f>SUM(I94:I95)</f>
        <v>360</v>
      </c>
      <c r="L94" s="22">
        <f t="shared" si="5"/>
        <v>3417</v>
      </c>
      <c r="M94" s="309">
        <f t="shared" si="6"/>
        <v>453.51383635277722</v>
      </c>
      <c r="N94" s="318">
        <f>I94*J94+I95*J95</f>
        <v>2127</v>
      </c>
      <c r="O94" s="4" t="s">
        <v>417</v>
      </c>
    </row>
    <row r="95" spans="1:15" x14ac:dyDescent="0.25">
      <c r="A95" s="2">
        <v>93</v>
      </c>
      <c r="B95" s="46" t="s">
        <v>118</v>
      </c>
      <c r="C95" s="47">
        <v>3704</v>
      </c>
      <c r="D95" s="63" t="s">
        <v>6</v>
      </c>
      <c r="E95" s="48" t="s">
        <v>501</v>
      </c>
      <c r="F95" s="49"/>
      <c r="G95" s="50" t="s">
        <v>15</v>
      </c>
      <c r="H95" s="51">
        <v>2654</v>
      </c>
      <c r="I95" s="52">
        <v>190</v>
      </c>
      <c r="J95" s="52">
        <v>5.2</v>
      </c>
      <c r="K95" s="317"/>
      <c r="L95" s="53">
        <f t="shared" si="5"/>
        <v>2964</v>
      </c>
      <c r="M95" s="310">
        <f t="shared" si="6"/>
        <v>393.3904041409516</v>
      </c>
      <c r="N95" s="320"/>
      <c r="O95" s="47" t="s">
        <v>417</v>
      </c>
    </row>
    <row r="96" spans="1:15" x14ac:dyDescent="0.25">
      <c r="A96" s="2">
        <v>94</v>
      </c>
      <c r="B96" s="20" t="s">
        <v>119</v>
      </c>
      <c r="C96" s="31" t="s">
        <v>120</v>
      </c>
      <c r="D96" s="31" t="s">
        <v>6</v>
      </c>
      <c r="E96" s="39" t="s">
        <v>13</v>
      </c>
      <c r="F96" s="56" t="s">
        <v>7</v>
      </c>
      <c r="G96" s="142" t="s">
        <v>6</v>
      </c>
      <c r="H96" s="100">
        <v>1515</v>
      </c>
      <c r="I96" s="104">
        <v>101</v>
      </c>
      <c r="J96" s="104">
        <v>4.5</v>
      </c>
      <c r="K96" s="315">
        <f>SUM(I96:I97)</f>
        <v>141</v>
      </c>
      <c r="L96" s="106">
        <f t="shared" si="5"/>
        <v>1363.5</v>
      </c>
      <c r="M96" s="309">
        <f t="shared" si="6"/>
        <v>180.96754927334263</v>
      </c>
      <c r="N96" s="318">
        <f>I96*J96+I97*J97</f>
        <v>634.5</v>
      </c>
      <c r="O96" s="4" t="s">
        <v>417</v>
      </c>
    </row>
    <row r="97" spans="1:15" x14ac:dyDescent="0.25">
      <c r="A97" s="2">
        <v>95</v>
      </c>
      <c r="B97" s="46" t="s">
        <v>119</v>
      </c>
      <c r="C97" s="63" t="s">
        <v>121</v>
      </c>
      <c r="D97" s="63" t="s">
        <v>6</v>
      </c>
      <c r="E97" s="64" t="s">
        <v>122</v>
      </c>
      <c r="F97" s="65"/>
      <c r="G97" s="66" t="s">
        <v>6</v>
      </c>
      <c r="H97" s="67">
        <v>588</v>
      </c>
      <c r="I97" s="68">
        <v>40</v>
      </c>
      <c r="J97" s="68">
        <v>4.5</v>
      </c>
      <c r="K97" s="325"/>
      <c r="L97" s="70">
        <f t="shared" si="5"/>
        <v>540</v>
      </c>
      <c r="M97" s="310">
        <f t="shared" si="6"/>
        <v>71.670316543898068</v>
      </c>
      <c r="N97" s="320"/>
      <c r="O97" s="47" t="s">
        <v>417</v>
      </c>
    </row>
    <row r="98" spans="1:15" x14ac:dyDescent="0.25">
      <c r="A98" s="2">
        <v>96</v>
      </c>
      <c r="B98" s="20" t="s">
        <v>123</v>
      </c>
      <c r="C98" s="31" t="s">
        <v>124</v>
      </c>
      <c r="D98" s="31" t="s">
        <v>6</v>
      </c>
      <c r="E98" s="39" t="s">
        <v>13</v>
      </c>
      <c r="F98" s="56"/>
      <c r="G98" s="142" t="s">
        <v>6</v>
      </c>
      <c r="H98" s="100">
        <v>435</v>
      </c>
      <c r="I98" s="104">
        <v>29</v>
      </c>
      <c r="J98" s="41">
        <v>4</v>
      </c>
      <c r="K98" s="315">
        <f>SUM(I98:I99)</f>
        <v>125</v>
      </c>
      <c r="L98" s="22">
        <f t="shared" si="5"/>
        <v>348</v>
      </c>
      <c r="M98" s="309">
        <f t="shared" si="6"/>
        <v>46.187537328289864</v>
      </c>
      <c r="N98" s="318">
        <f>I98*J98+I99*J99</f>
        <v>500</v>
      </c>
      <c r="O98" s="4" t="s">
        <v>417</v>
      </c>
    </row>
    <row r="99" spans="1:15" x14ac:dyDescent="0.25">
      <c r="A99" s="2">
        <v>97</v>
      </c>
      <c r="B99" s="11" t="s">
        <v>123</v>
      </c>
      <c r="C99" s="4" t="s">
        <v>156</v>
      </c>
      <c r="D99" s="4" t="s">
        <v>6</v>
      </c>
      <c r="E99" s="12"/>
      <c r="F99" s="12" t="s">
        <v>20</v>
      </c>
      <c r="G99" s="10"/>
      <c r="H99" s="10"/>
      <c r="I99" s="81">
        <v>96</v>
      </c>
      <c r="J99" s="81">
        <v>4</v>
      </c>
      <c r="K99" s="316"/>
      <c r="L99" s="9">
        <f t="shared" si="5"/>
        <v>1152</v>
      </c>
      <c r="M99" s="310">
        <f t="shared" si="6"/>
        <v>152.8966752936492</v>
      </c>
      <c r="N99" s="320"/>
      <c r="O99" s="4" t="s">
        <v>417</v>
      </c>
    </row>
    <row r="100" spans="1:15" x14ac:dyDescent="0.25">
      <c r="A100" s="2">
        <v>98</v>
      </c>
      <c r="B100" s="110" t="s">
        <v>125</v>
      </c>
      <c r="C100" s="74">
        <v>3660</v>
      </c>
      <c r="D100" s="88" t="s">
        <v>6</v>
      </c>
      <c r="E100" s="143" t="s">
        <v>501</v>
      </c>
      <c r="F100" s="95"/>
      <c r="G100" s="91" t="s">
        <v>15</v>
      </c>
      <c r="H100" s="74">
        <v>4516</v>
      </c>
      <c r="I100" s="73">
        <v>415</v>
      </c>
      <c r="J100" s="73">
        <v>6.5</v>
      </c>
      <c r="K100" s="26">
        <f>SUM(I100:I100)</f>
        <v>415</v>
      </c>
      <c r="L100" s="94">
        <f t="shared" ref="L100" si="7">(I100*J100)*3</f>
        <v>8092.5</v>
      </c>
      <c r="M100" s="309">
        <f t="shared" si="6"/>
        <v>1074.0593270953614</v>
      </c>
      <c r="N100" s="26">
        <f>I100*J100</f>
        <v>2697.5</v>
      </c>
      <c r="O100" s="144" t="s">
        <v>417</v>
      </c>
    </row>
    <row r="101" spans="1:15" x14ac:dyDescent="0.25">
      <c r="A101" s="2">
        <v>99</v>
      </c>
      <c r="B101" s="87" t="s">
        <v>126</v>
      </c>
      <c r="C101" s="74">
        <v>3678</v>
      </c>
      <c r="D101" s="74" t="s">
        <v>6</v>
      </c>
      <c r="E101" s="143" t="s">
        <v>501</v>
      </c>
      <c r="F101" s="96"/>
      <c r="G101" s="91" t="s">
        <v>15</v>
      </c>
      <c r="H101" s="97">
        <v>1372</v>
      </c>
      <c r="I101" s="112">
        <v>160</v>
      </c>
      <c r="J101" s="112">
        <v>5</v>
      </c>
      <c r="K101" s="296">
        <f>SUM(I101:I101)</f>
        <v>160</v>
      </c>
      <c r="L101" s="113">
        <f t="shared" si="5"/>
        <v>2400</v>
      </c>
      <c r="M101" s="309">
        <f t="shared" si="6"/>
        <v>318.53474019510253</v>
      </c>
      <c r="N101" s="26">
        <f>I101*J101</f>
        <v>800</v>
      </c>
      <c r="O101" s="144" t="s">
        <v>417</v>
      </c>
    </row>
    <row r="102" spans="1:15" x14ac:dyDescent="0.25">
      <c r="A102" s="2">
        <v>100</v>
      </c>
      <c r="B102" s="122" t="s">
        <v>127</v>
      </c>
      <c r="C102" s="4">
        <v>2811</v>
      </c>
      <c r="D102" s="4" t="s">
        <v>6</v>
      </c>
      <c r="E102" s="6" t="s">
        <v>61</v>
      </c>
      <c r="F102" s="42" t="s">
        <v>128</v>
      </c>
      <c r="G102" s="7" t="s">
        <v>15</v>
      </c>
      <c r="H102" s="10">
        <v>3851</v>
      </c>
      <c r="I102" s="81">
        <v>947</v>
      </c>
      <c r="J102" s="29">
        <v>2.5</v>
      </c>
      <c r="K102" s="321">
        <f>SUM(I102:I103)</f>
        <v>1207</v>
      </c>
      <c r="L102" s="30">
        <f>(I102*J102)*2</f>
        <v>4735</v>
      </c>
      <c r="M102" s="309">
        <f t="shared" si="6"/>
        <v>628.44249784325427</v>
      </c>
      <c r="N102" s="319">
        <f>I102*J102+I103*J103</f>
        <v>3017.5</v>
      </c>
      <c r="O102" s="4" t="s">
        <v>420</v>
      </c>
    </row>
    <row r="103" spans="1:15" x14ac:dyDescent="0.25">
      <c r="A103" s="2">
        <v>101</v>
      </c>
      <c r="B103" s="46" t="s">
        <v>127</v>
      </c>
      <c r="C103" s="47" t="s">
        <v>129</v>
      </c>
      <c r="D103" s="47" t="s">
        <v>6</v>
      </c>
      <c r="E103" s="48" t="s">
        <v>16</v>
      </c>
      <c r="F103" s="65" t="s">
        <v>130</v>
      </c>
      <c r="G103" s="50" t="s">
        <v>15</v>
      </c>
      <c r="H103" s="51">
        <v>3219</v>
      </c>
      <c r="I103" s="52">
        <v>260</v>
      </c>
      <c r="J103" s="69">
        <v>2.5</v>
      </c>
      <c r="K103" s="317"/>
      <c r="L103" s="70">
        <f>(I103*J103)*2</f>
        <v>1300</v>
      </c>
      <c r="M103" s="310">
        <f t="shared" si="6"/>
        <v>172.53965093901385</v>
      </c>
      <c r="N103" s="320"/>
      <c r="O103" s="47" t="s">
        <v>420</v>
      </c>
    </row>
    <row r="104" spans="1:15" x14ac:dyDescent="0.25">
      <c r="A104" s="2">
        <v>102</v>
      </c>
      <c r="B104" s="20" t="s">
        <v>131</v>
      </c>
      <c r="C104" s="54">
        <v>3648</v>
      </c>
      <c r="D104" s="54" t="s">
        <v>6</v>
      </c>
      <c r="E104" s="55" t="s">
        <v>501</v>
      </c>
      <c r="F104" s="107"/>
      <c r="G104" s="57" t="s">
        <v>15</v>
      </c>
      <c r="H104" s="58">
        <v>2057</v>
      </c>
      <c r="I104" s="60">
        <v>215</v>
      </c>
      <c r="J104" s="59">
        <v>5.3</v>
      </c>
      <c r="K104" s="315">
        <f>SUM(I104:I105)</f>
        <v>400</v>
      </c>
      <c r="L104" s="61">
        <f t="shared" ref="L104:L107" si="8">(I104*J104)*3</f>
        <v>3418.5</v>
      </c>
      <c r="M104" s="309">
        <f t="shared" si="6"/>
        <v>453.71292056539914</v>
      </c>
      <c r="N104" s="318">
        <f>I104*J104+I105*J105</f>
        <v>2120</v>
      </c>
      <c r="O104" s="54" t="s">
        <v>417</v>
      </c>
    </row>
    <row r="105" spans="1:15" x14ac:dyDescent="0.25">
      <c r="A105" s="2">
        <v>103</v>
      </c>
      <c r="B105" s="27" t="s">
        <v>131</v>
      </c>
      <c r="C105" s="5">
        <v>3649</v>
      </c>
      <c r="D105" s="5" t="s">
        <v>6</v>
      </c>
      <c r="E105" s="12" t="s">
        <v>501</v>
      </c>
      <c r="F105" s="35"/>
      <c r="G105" s="7" t="s">
        <v>15</v>
      </c>
      <c r="H105" s="36">
        <v>1538</v>
      </c>
      <c r="I105" s="69">
        <v>185</v>
      </c>
      <c r="J105" s="68">
        <v>5.3</v>
      </c>
      <c r="K105" s="325"/>
      <c r="L105" s="70">
        <f t="shared" si="8"/>
        <v>2941.5</v>
      </c>
      <c r="M105" s="310">
        <f t="shared" si="6"/>
        <v>390.40414095162254</v>
      </c>
      <c r="N105" s="320"/>
      <c r="O105" s="47" t="s">
        <v>417</v>
      </c>
    </row>
    <row r="106" spans="1:15" x14ac:dyDescent="0.25">
      <c r="A106" s="2">
        <v>104</v>
      </c>
      <c r="B106" s="20" t="s">
        <v>132</v>
      </c>
      <c r="C106" s="88">
        <v>3652</v>
      </c>
      <c r="D106" s="88" t="s">
        <v>6</v>
      </c>
      <c r="E106" s="89" t="s">
        <v>501</v>
      </c>
      <c r="F106" s="90"/>
      <c r="G106" s="91" t="s">
        <v>15</v>
      </c>
      <c r="H106" s="92">
        <v>1358</v>
      </c>
      <c r="I106" s="93">
        <v>145</v>
      </c>
      <c r="J106" s="93">
        <v>5</v>
      </c>
      <c r="K106" s="296">
        <f>SUM(I106:I106)</f>
        <v>145</v>
      </c>
      <c r="L106" s="113">
        <f t="shared" si="8"/>
        <v>2175</v>
      </c>
      <c r="M106" s="309">
        <f t="shared" si="6"/>
        <v>288.67210830181165</v>
      </c>
      <c r="N106" s="26">
        <f>I106*J106</f>
        <v>725</v>
      </c>
      <c r="O106" s="74" t="s">
        <v>417</v>
      </c>
    </row>
    <row r="107" spans="1:15" x14ac:dyDescent="0.25">
      <c r="A107" s="2">
        <v>105</v>
      </c>
      <c r="B107" s="87" t="s">
        <v>133</v>
      </c>
      <c r="C107" s="74">
        <v>3646</v>
      </c>
      <c r="D107" s="88" t="s">
        <v>6</v>
      </c>
      <c r="E107" s="95" t="s">
        <v>501</v>
      </c>
      <c r="F107" s="96"/>
      <c r="G107" s="91" t="s">
        <v>15</v>
      </c>
      <c r="H107" s="145">
        <v>3129</v>
      </c>
      <c r="I107" s="73">
        <v>260</v>
      </c>
      <c r="J107" s="98">
        <v>5.0999999999999996</v>
      </c>
      <c r="K107" s="296">
        <f>SUM(I107:I107)</f>
        <v>260</v>
      </c>
      <c r="L107" s="94">
        <f t="shared" si="8"/>
        <v>3978</v>
      </c>
      <c r="M107" s="309">
        <f t="shared" si="6"/>
        <v>527.97133187338238</v>
      </c>
      <c r="N107" s="45">
        <f>I107*J107</f>
        <v>1326</v>
      </c>
      <c r="O107" s="74" t="s">
        <v>417</v>
      </c>
    </row>
    <row r="108" spans="1:15" x14ac:dyDescent="0.25">
      <c r="A108" s="2">
        <v>106</v>
      </c>
      <c r="B108" s="122" t="s">
        <v>134</v>
      </c>
      <c r="C108" s="4">
        <v>3675</v>
      </c>
      <c r="D108" s="5" t="s">
        <v>6</v>
      </c>
      <c r="E108" s="6" t="s">
        <v>501</v>
      </c>
      <c r="F108" s="76"/>
      <c r="G108" s="7" t="s">
        <v>15</v>
      </c>
      <c r="H108" s="10">
        <v>4054</v>
      </c>
      <c r="I108" s="29">
        <v>620</v>
      </c>
      <c r="J108" s="29">
        <v>5.3</v>
      </c>
      <c r="K108" s="318">
        <f>SUM(I108:I108)</f>
        <v>620</v>
      </c>
      <c r="L108" s="30">
        <f t="shared" ref="L108:L109" si="9">(I108*J108)*3</f>
        <v>9858</v>
      </c>
      <c r="M108" s="309">
        <f t="shared" si="6"/>
        <v>1308.3814453513835</v>
      </c>
      <c r="N108" s="44">
        <f>I108*J108</f>
        <v>3286</v>
      </c>
      <c r="O108" s="4" t="s">
        <v>417</v>
      </c>
    </row>
    <row r="109" spans="1:15" ht="26.25" x14ac:dyDescent="0.25">
      <c r="A109" s="2">
        <v>107</v>
      </c>
      <c r="B109" s="11" t="s">
        <v>134</v>
      </c>
      <c r="C109" s="4" t="s">
        <v>510</v>
      </c>
      <c r="D109" s="5" t="s">
        <v>6</v>
      </c>
      <c r="E109" s="6" t="s">
        <v>508</v>
      </c>
      <c r="F109" s="76"/>
      <c r="G109" s="7" t="s">
        <v>509</v>
      </c>
      <c r="H109" s="10">
        <v>110</v>
      </c>
      <c r="I109" s="29">
        <v>0</v>
      </c>
      <c r="J109" s="29">
        <v>0</v>
      </c>
      <c r="K109" s="319"/>
      <c r="L109" s="30">
        <f t="shared" si="9"/>
        <v>0</v>
      </c>
      <c r="M109" s="310">
        <f t="shared" si="6"/>
        <v>0</v>
      </c>
      <c r="N109" s="44">
        <v>0</v>
      </c>
      <c r="O109" s="4"/>
    </row>
    <row r="110" spans="1:15" x14ac:dyDescent="0.25">
      <c r="A110" s="2">
        <v>108</v>
      </c>
      <c r="B110" s="87" t="s">
        <v>135</v>
      </c>
      <c r="C110" s="88">
        <v>3661</v>
      </c>
      <c r="D110" s="88" t="s">
        <v>6</v>
      </c>
      <c r="E110" s="89" t="s">
        <v>501</v>
      </c>
      <c r="F110" s="118"/>
      <c r="G110" s="111" t="s">
        <v>15</v>
      </c>
      <c r="H110" s="92">
        <v>2435</v>
      </c>
      <c r="I110" s="93">
        <v>215</v>
      </c>
      <c r="J110" s="73">
        <v>4</v>
      </c>
      <c r="K110" s="296">
        <f>SUM(I110:I110)</f>
        <v>215</v>
      </c>
      <c r="L110" s="94">
        <f t="shared" ref="L110:L124" si="10">(I110*J110)*3</f>
        <v>2580</v>
      </c>
      <c r="M110" s="309">
        <f t="shared" si="6"/>
        <v>342.42484570973522</v>
      </c>
      <c r="N110" s="83"/>
      <c r="O110" s="74" t="s">
        <v>417</v>
      </c>
    </row>
    <row r="111" spans="1:15" x14ac:dyDescent="0.25">
      <c r="A111" s="2">
        <v>109</v>
      </c>
      <c r="B111" s="20" t="s">
        <v>136</v>
      </c>
      <c r="C111" s="5" t="s">
        <v>137</v>
      </c>
      <c r="D111" s="5" t="s">
        <v>6</v>
      </c>
      <c r="E111" s="12" t="s">
        <v>16</v>
      </c>
      <c r="F111" s="42" t="s">
        <v>146</v>
      </c>
      <c r="G111" s="78" t="s">
        <v>8</v>
      </c>
      <c r="H111" s="36">
        <v>711</v>
      </c>
      <c r="I111" s="81">
        <v>70</v>
      </c>
      <c r="J111" s="81">
        <v>9.8000000000000007</v>
      </c>
      <c r="K111" s="315">
        <f>SUM(I111:I113)</f>
        <v>1215</v>
      </c>
      <c r="L111" s="9">
        <f t="shared" si="10"/>
        <v>2058</v>
      </c>
      <c r="M111" s="309">
        <f t="shared" si="6"/>
        <v>273.14353971730043</v>
      </c>
      <c r="N111" s="348">
        <f>I111*J111+I112*J112++I113*J113</f>
        <v>9273.5</v>
      </c>
      <c r="O111" s="4" t="s">
        <v>417</v>
      </c>
    </row>
    <row r="112" spans="1:15" x14ac:dyDescent="0.25">
      <c r="A112" s="2">
        <v>110</v>
      </c>
      <c r="B112" s="27" t="s">
        <v>136</v>
      </c>
      <c r="C112" s="5">
        <v>3668</v>
      </c>
      <c r="D112" s="5" t="s">
        <v>6</v>
      </c>
      <c r="E112" s="12" t="s">
        <v>501</v>
      </c>
      <c r="F112" s="42"/>
      <c r="G112" s="78" t="s">
        <v>15</v>
      </c>
      <c r="H112" s="36">
        <v>7212</v>
      </c>
      <c r="I112" s="81">
        <v>570</v>
      </c>
      <c r="J112" s="81">
        <v>7.5</v>
      </c>
      <c r="K112" s="316"/>
      <c r="L112" s="9">
        <f t="shared" si="10"/>
        <v>12825</v>
      </c>
      <c r="M112" s="311">
        <f t="shared" si="6"/>
        <v>1702.1700179175791</v>
      </c>
      <c r="N112" s="349"/>
      <c r="O112" s="4" t="s">
        <v>417</v>
      </c>
    </row>
    <row r="113" spans="1:15" x14ac:dyDescent="0.25">
      <c r="A113" s="2">
        <v>111</v>
      </c>
      <c r="B113" s="27" t="s">
        <v>136</v>
      </c>
      <c r="C113" s="5">
        <v>3669</v>
      </c>
      <c r="D113" s="5" t="s">
        <v>6</v>
      </c>
      <c r="E113" s="6" t="s">
        <v>501</v>
      </c>
      <c r="F113" s="76"/>
      <c r="G113" s="43" t="s">
        <v>15</v>
      </c>
      <c r="H113" s="10">
        <v>8212</v>
      </c>
      <c r="I113" s="81">
        <v>575</v>
      </c>
      <c r="J113" s="72">
        <v>7.5</v>
      </c>
      <c r="K113" s="317"/>
      <c r="L113" s="53">
        <f t="shared" si="10"/>
        <v>12937.5</v>
      </c>
      <c r="M113" s="310">
        <f t="shared" si="6"/>
        <v>1717.1013338642244</v>
      </c>
      <c r="N113" s="350"/>
      <c r="O113" s="47" t="s">
        <v>417</v>
      </c>
    </row>
    <row r="114" spans="1:15" x14ac:dyDescent="0.25">
      <c r="A114" s="2">
        <v>112</v>
      </c>
      <c r="B114" s="20" t="s">
        <v>139</v>
      </c>
      <c r="C114" s="21">
        <v>3670</v>
      </c>
      <c r="D114" s="31" t="s">
        <v>6</v>
      </c>
      <c r="E114" s="32" t="s">
        <v>501</v>
      </c>
      <c r="F114" s="33"/>
      <c r="G114" s="75" t="s">
        <v>15</v>
      </c>
      <c r="H114" s="24">
        <v>2593</v>
      </c>
      <c r="I114" s="25">
        <v>190</v>
      </c>
      <c r="J114" s="41">
        <v>6.3</v>
      </c>
      <c r="K114" s="315">
        <f>SUM(I114:I116)</f>
        <v>700</v>
      </c>
      <c r="L114" s="22">
        <f t="shared" si="10"/>
        <v>3591</v>
      </c>
      <c r="M114" s="309">
        <f t="shared" si="6"/>
        <v>476.60760501692215</v>
      </c>
      <c r="N114" s="318">
        <f>I114*J114+I115*J115+I116*J116</f>
        <v>4410</v>
      </c>
      <c r="O114" s="4" t="s">
        <v>417</v>
      </c>
    </row>
    <row r="115" spans="1:15" x14ac:dyDescent="0.25">
      <c r="A115" s="2">
        <v>113</v>
      </c>
      <c r="B115" s="27" t="s">
        <v>139</v>
      </c>
      <c r="C115" s="5">
        <v>3671</v>
      </c>
      <c r="D115" s="5" t="s">
        <v>6</v>
      </c>
      <c r="E115" s="12" t="s">
        <v>501</v>
      </c>
      <c r="F115" s="42"/>
      <c r="G115" s="78" t="s">
        <v>15</v>
      </c>
      <c r="H115" s="36">
        <v>3373</v>
      </c>
      <c r="I115" s="29">
        <v>255</v>
      </c>
      <c r="J115" s="8">
        <v>6.3</v>
      </c>
      <c r="K115" s="316"/>
      <c r="L115" s="9">
        <f t="shared" si="10"/>
        <v>4819.5</v>
      </c>
      <c r="M115" s="311">
        <f t="shared" si="6"/>
        <v>639.65757515429027</v>
      </c>
      <c r="N115" s="319"/>
      <c r="O115" s="4" t="s">
        <v>417</v>
      </c>
    </row>
    <row r="116" spans="1:15" x14ac:dyDescent="0.25">
      <c r="A116" s="2">
        <v>114</v>
      </c>
      <c r="B116" s="27" t="s">
        <v>139</v>
      </c>
      <c r="C116" s="5">
        <v>3672</v>
      </c>
      <c r="D116" s="5" t="s">
        <v>6</v>
      </c>
      <c r="E116" s="12" t="s">
        <v>501</v>
      </c>
      <c r="F116" s="42"/>
      <c r="G116" s="78" t="s">
        <v>15</v>
      </c>
      <c r="H116" s="36">
        <v>3672</v>
      </c>
      <c r="I116" s="29">
        <v>255</v>
      </c>
      <c r="J116" s="8">
        <v>6.3</v>
      </c>
      <c r="K116" s="316"/>
      <c r="L116" s="9">
        <f t="shared" si="10"/>
        <v>4819.5</v>
      </c>
      <c r="M116" s="310">
        <f t="shared" si="6"/>
        <v>639.65757515429027</v>
      </c>
      <c r="N116" s="319"/>
      <c r="O116" s="82" t="s">
        <v>417</v>
      </c>
    </row>
    <row r="117" spans="1:15" x14ac:dyDescent="0.25">
      <c r="A117" s="2">
        <v>119</v>
      </c>
      <c r="B117" s="20" t="s">
        <v>140</v>
      </c>
      <c r="C117" s="21">
        <v>2446</v>
      </c>
      <c r="D117" s="21" t="s">
        <v>6</v>
      </c>
      <c r="E117" s="32" t="s">
        <v>141</v>
      </c>
      <c r="F117" s="33"/>
      <c r="G117" s="34" t="s">
        <v>15</v>
      </c>
      <c r="H117" s="24">
        <v>1318</v>
      </c>
      <c r="I117" s="25">
        <v>94</v>
      </c>
      <c r="J117" s="8">
        <v>5</v>
      </c>
      <c r="K117" s="315">
        <f>SUM(I117:I119)</f>
        <v>462</v>
      </c>
      <c r="L117" s="9">
        <f t="shared" si="10"/>
        <v>1410</v>
      </c>
      <c r="M117" s="309">
        <f t="shared" si="6"/>
        <v>187.13915986462271</v>
      </c>
      <c r="N117" s="318">
        <f>I117*J117+I118*J118+I119*J119</f>
        <v>2310</v>
      </c>
      <c r="O117" s="82" t="s">
        <v>417</v>
      </c>
    </row>
    <row r="118" spans="1:15" x14ac:dyDescent="0.25">
      <c r="A118" s="2">
        <v>120</v>
      </c>
      <c r="B118" s="27" t="s">
        <v>140</v>
      </c>
      <c r="C118" s="4">
        <v>2825</v>
      </c>
      <c r="D118" s="5" t="s">
        <v>6</v>
      </c>
      <c r="E118" s="6" t="s">
        <v>142</v>
      </c>
      <c r="F118" s="76"/>
      <c r="G118" s="7" t="s">
        <v>15</v>
      </c>
      <c r="H118" s="10">
        <v>4679</v>
      </c>
      <c r="I118" s="81">
        <v>334</v>
      </c>
      <c r="J118" s="8">
        <v>5</v>
      </c>
      <c r="K118" s="316"/>
      <c r="L118" s="9">
        <f t="shared" si="10"/>
        <v>5010</v>
      </c>
      <c r="M118" s="311">
        <f t="shared" si="6"/>
        <v>664.94127015727645</v>
      </c>
      <c r="N118" s="319"/>
      <c r="O118" s="4" t="s">
        <v>417</v>
      </c>
    </row>
    <row r="119" spans="1:15" x14ac:dyDescent="0.25">
      <c r="A119" s="2">
        <v>121</v>
      </c>
      <c r="B119" s="46" t="s">
        <v>140</v>
      </c>
      <c r="C119" s="63" t="s">
        <v>143</v>
      </c>
      <c r="D119" s="63" t="s">
        <v>6</v>
      </c>
      <c r="E119" s="64" t="s">
        <v>144</v>
      </c>
      <c r="F119" s="65"/>
      <c r="G119" s="66" t="s">
        <v>6</v>
      </c>
      <c r="H119" s="67">
        <v>599</v>
      </c>
      <c r="I119" s="68">
        <v>34</v>
      </c>
      <c r="J119" s="72">
        <v>5</v>
      </c>
      <c r="K119" s="317"/>
      <c r="L119" s="53">
        <f t="shared" si="10"/>
        <v>510</v>
      </c>
      <c r="M119" s="310">
        <f t="shared" si="6"/>
        <v>67.688632291459285</v>
      </c>
      <c r="N119" s="320"/>
      <c r="O119" s="84" t="s">
        <v>417</v>
      </c>
    </row>
    <row r="120" spans="1:15" x14ac:dyDescent="0.25">
      <c r="A120" s="2">
        <v>122</v>
      </c>
      <c r="B120" s="20" t="s">
        <v>145</v>
      </c>
      <c r="C120" s="4" t="s">
        <v>147</v>
      </c>
      <c r="D120" s="5" t="s">
        <v>6</v>
      </c>
      <c r="E120" s="6" t="s">
        <v>16</v>
      </c>
      <c r="F120" s="76"/>
      <c r="G120" s="7" t="s">
        <v>15</v>
      </c>
      <c r="H120" s="10">
        <v>634</v>
      </c>
      <c r="I120" s="81">
        <v>37</v>
      </c>
      <c r="J120" s="8">
        <v>6.4</v>
      </c>
      <c r="K120" s="315">
        <f>SUM(I120:I126)</f>
        <v>508</v>
      </c>
      <c r="L120" s="9">
        <f t="shared" si="10"/>
        <v>710.40000000000009</v>
      </c>
      <c r="M120" s="309">
        <f t="shared" si="6"/>
        <v>94.286283097750356</v>
      </c>
      <c r="N120" s="318">
        <f>I120*J120+I121*J121+I122*J122+I123*J123+I124*J124+I125*J125+I126*J126</f>
        <v>2320.1999999999998</v>
      </c>
      <c r="O120" s="4" t="s">
        <v>417</v>
      </c>
    </row>
    <row r="121" spans="1:15" ht="39" x14ac:dyDescent="0.25">
      <c r="A121" s="2">
        <v>123</v>
      </c>
      <c r="B121" s="27" t="s">
        <v>145</v>
      </c>
      <c r="C121" s="5" t="s">
        <v>148</v>
      </c>
      <c r="D121" s="5" t="s">
        <v>6</v>
      </c>
      <c r="E121" s="7" t="s">
        <v>422</v>
      </c>
      <c r="F121" s="42"/>
      <c r="G121" s="78" t="s">
        <v>342</v>
      </c>
      <c r="H121" s="36">
        <v>533</v>
      </c>
      <c r="I121" s="29">
        <v>41</v>
      </c>
      <c r="J121" s="29">
        <v>6.4</v>
      </c>
      <c r="K121" s="316"/>
      <c r="L121" s="30">
        <f t="shared" si="10"/>
        <v>787.2</v>
      </c>
      <c r="M121" s="311">
        <f t="shared" si="6"/>
        <v>104.47939478399363</v>
      </c>
      <c r="N121" s="319"/>
      <c r="O121" s="4" t="s">
        <v>417</v>
      </c>
    </row>
    <row r="122" spans="1:15" ht="39" x14ac:dyDescent="0.25">
      <c r="A122" s="2">
        <v>124</v>
      </c>
      <c r="B122" s="27" t="s">
        <v>145</v>
      </c>
      <c r="C122" s="5" t="s">
        <v>341</v>
      </c>
      <c r="D122" s="5" t="s">
        <v>6</v>
      </c>
      <c r="E122" s="7" t="s">
        <v>422</v>
      </c>
      <c r="F122" s="42"/>
      <c r="G122" s="78" t="s">
        <v>342</v>
      </c>
      <c r="H122" s="36">
        <v>51</v>
      </c>
      <c r="I122" s="29">
        <v>5</v>
      </c>
      <c r="J122" s="29">
        <v>6.4</v>
      </c>
      <c r="K122" s="316"/>
      <c r="L122" s="30">
        <f t="shared" si="10"/>
        <v>96</v>
      </c>
      <c r="M122" s="311">
        <f t="shared" si="6"/>
        <v>12.7413896078041</v>
      </c>
      <c r="N122" s="319"/>
      <c r="O122" s="4" t="s">
        <v>417</v>
      </c>
    </row>
    <row r="123" spans="1:15" x14ac:dyDescent="0.25">
      <c r="A123" s="2">
        <v>125</v>
      </c>
      <c r="B123" s="27" t="s">
        <v>145</v>
      </c>
      <c r="C123" s="4" t="s">
        <v>149</v>
      </c>
      <c r="D123" s="5" t="s">
        <v>6</v>
      </c>
      <c r="E123" s="6" t="s">
        <v>36</v>
      </c>
      <c r="F123" s="42" t="s">
        <v>91</v>
      </c>
      <c r="G123" s="7" t="s">
        <v>15</v>
      </c>
      <c r="H123" s="10">
        <v>1316</v>
      </c>
      <c r="I123" s="81">
        <v>115</v>
      </c>
      <c r="J123" s="81">
        <v>6</v>
      </c>
      <c r="K123" s="316"/>
      <c r="L123" s="9">
        <f t="shared" si="10"/>
        <v>2070</v>
      </c>
      <c r="M123" s="311">
        <f t="shared" si="6"/>
        <v>274.7362134182759</v>
      </c>
      <c r="N123" s="319"/>
      <c r="O123" s="4" t="s">
        <v>417</v>
      </c>
    </row>
    <row r="124" spans="1:15" x14ac:dyDescent="0.25">
      <c r="A124" s="2">
        <v>126</v>
      </c>
      <c r="B124" s="27" t="s">
        <v>145</v>
      </c>
      <c r="C124" s="4" t="s">
        <v>150</v>
      </c>
      <c r="D124" s="5" t="s">
        <v>6</v>
      </c>
      <c r="E124" s="6" t="s">
        <v>138</v>
      </c>
      <c r="F124" s="42" t="s">
        <v>151</v>
      </c>
      <c r="G124" s="7" t="s">
        <v>15</v>
      </c>
      <c r="H124" s="10">
        <v>1050</v>
      </c>
      <c r="I124" s="81">
        <v>140</v>
      </c>
      <c r="J124" s="81">
        <v>4</v>
      </c>
      <c r="K124" s="316"/>
      <c r="L124" s="9">
        <f t="shared" si="10"/>
        <v>1680</v>
      </c>
      <c r="M124" s="311">
        <f t="shared" si="6"/>
        <v>222.97431813657175</v>
      </c>
      <c r="N124" s="319"/>
      <c r="O124" s="4" t="s">
        <v>417</v>
      </c>
    </row>
    <row r="125" spans="1:15" s="1" customFormat="1" x14ac:dyDescent="0.25">
      <c r="A125" s="2">
        <v>127</v>
      </c>
      <c r="B125" s="27" t="s">
        <v>145</v>
      </c>
      <c r="C125" s="4" t="s">
        <v>152</v>
      </c>
      <c r="D125" s="5" t="s">
        <v>6</v>
      </c>
      <c r="E125" s="6" t="s">
        <v>16</v>
      </c>
      <c r="F125" s="42" t="s">
        <v>151</v>
      </c>
      <c r="G125" s="7" t="s">
        <v>15</v>
      </c>
      <c r="H125" s="10">
        <v>248</v>
      </c>
      <c r="I125" s="81">
        <v>58</v>
      </c>
      <c r="J125" s="81">
        <v>3.5</v>
      </c>
      <c r="K125" s="316"/>
      <c r="L125" s="9">
        <f>(I125*J125)*2</f>
        <v>406</v>
      </c>
      <c r="M125" s="311">
        <f t="shared" si="6"/>
        <v>53.885460216338174</v>
      </c>
      <c r="N125" s="319"/>
      <c r="O125" s="4" t="s">
        <v>420</v>
      </c>
    </row>
    <row r="126" spans="1:15" x14ac:dyDescent="0.25">
      <c r="A126" s="2">
        <v>128</v>
      </c>
      <c r="B126" s="27" t="s">
        <v>145</v>
      </c>
      <c r="C126" s="4" t="s">
        <v>153</v>
      </c>
      <c r="D126" s="5" t="s">
        <v>6</v>
      </c>
      <c r="E126" s="6" t="s">
        <v>16</v>
      </c>
      <c r="F126" s="42" t="s">
        <v>154</v>
      </c>
      <c r="G126" s="7" t="s">
        <v>15</v>
      </c>
      <c r="H126" s="10">
        <v>1338</v>
      </c>
      <c r="I126" s="81">
        <v>112</v>
      </c>
      <c r="J126" s="72">
        <v>3</v>
      </c>
      <c r="K126" s="317"/>
      <c r="L126" s="53">
        <f>(I126*J126)*2</f>
        <v>672</v>
      </c>
      <c r="M126" s="310">
        <f t="shared" si="6"/>
        <v>89.189727254628707</v>
      </c>
      <c r="N126" s="320"/>
      <c r="O126" s="47" t="s">
        <v>420</v>
      </c>
    </row>
    <row r="127" spans="1:15" x14ac:dyDescent="0.25">
      <c r="A127" s="2">
        <v>129</v>
      </c>
      <c r="B127" s="20" t="s">
        <v>155</v>
      </c>
      <c r="C127" s="88" t="s">
        <v>156</v>
      </c>
      <c r="D127" s="88" t="s">
        <v>6</v>
      </c>
      <c r="E127" s="89"/>
      <c r="F127" s="118" t="s">
        <v>20</v>
      </c>
      <c r="G127" s="119"/>
      <c r="H127" s="92"/>
      <c r="I127" s="93">
        <v>150</v>
      </c>
      <c r="J127" s="112">
        <v>5</v>
      </c>
      <c r="K127" s="303">
        <f>SUM(I127)</f>
        <v>150</v>
      </c>
      <c r="L127" s="113">
        <f>(I127*J127)*3</f>
        <v>2250</v>
      </c>
      <c r="M127" s="309">
        <f t="shared" si="6"/>
        <v>298.62631893290859</v>
      </c>
      <c r="N127" s="112">
        <f>I127*J127</f>
        <v>750</v>
      </c>
      <c r="O127" s="74" t="s">
        <v>417</v>
      </c>
    </row>
    <row r="128" spans="1:15" ht="39" x14ac:dyDescent="0.25">
      <c r="A128" s="2">
        <v>130</v>
      </c>
      <c r="B128" s="147" t="s">
        <v>157</v>
      </c>
      <c r="C128" s="24">
        <v>411</v>
      </c>
      <c r="D128" s="31" t="s">
        <v>6</v>
      </c>
      <c r="E128" s="148" t="s">
        <v>363</v>
      </c>
      <c r="F128" s="33"/>
      <c r="G128" s="78" t="s">
        <v>342</v>
      </c>
      <c r="H128" s="24">
        <v>9822</v>
      </c>
      <c r="I128" s="29">
        <v>750</v>
      </c>
      <c r="J128" s="41">
        <v>6</v>
      </c>
      <c r="K128" s="318">
        <f>SUM(I128:I129)</f>
        <v>885</v>
      </c>
      <c r="L128" s="22">
        <f>(I128*J128)*3</f>
        <v>13500</v>
      </c>
      <c r="M128" s="309">
        <f t="shared" si="6"/>
        <v>1791.7579135974515</v>
      </c>
      <c r="N128" s="318">
        <f>I128*J128+I129*J129</f>
        <v>5310</v>
      </c>
      <c r="O128" s="4" t="s">
        <v>417</v>
      </c>
    </row>
    <row r="129" spans="1:15" ht="39" x14ac:dyDescent="0.25">
      <c r="A129" s="2">
        <v>131</v>
      </c>
      <c r="B129" s="27" t="s">
        <v>157</v>
      </c>
      <c r="C129" s="47" t="s">
        <v>364</v>
      </c>
      <c r="D129" s="63" t="s">
        <v>6</v>
      </c>
      <c r="E129" s="149" t="s">
        <v>363</v>
      </c>
      <c r="F129" s="49"/>
      <c r="G129" s="66" t="s">
        <v>342</v>
      </c>
      <c r="H129" s="47">
        <v>1642</v>
      </c>
      <c r="I129" s="69">
        <v>135</v>
      </c>
      <c r="J129" s="72">
        <v>6</v>
      </c>
      <c r="K129" s="320"/>
      <c r="L129" s="53">
        <f>(I129*J129)*3</f>
        <v>2430</v>
      </c>
      <c r="M129" s="310">
        <f t="shared" si="6"/>
        <v>322.51642444754128</v>
      </c>
      <c r="N129" s="320"/>
      <c r="O129" s="47" t="s">
        <v>417</v>
      </c>
    </row>
    <row r="130" spans="1:15" x14ac:dyDescent="0.25">
      <c r="A130" s="2">
        <v>132</v>
      </c>
      <c r="B130" s="150" t="s">
        <v>464</v>
      </c>
      <c r="C130" s="75" t="s">
        <v>465</v>
      </c>
      <c r="D130" s="142" t="s">
        <v>6</v>
      </c>
      <c r="E130" s="148" t="s">
        <v>466</v>
      </c>
      <c r="F130" s="33" t="s">
        <v>464</v>
      </c>
      <c r="G130" s="75" t="s">
        <v>12</v>
      </c>
      <c r="H130" s="24">
        <v>184</v>
      </c>
      <c r="I130" s="25">
        <v>25</v>
      </c>
      <c r="J130" s="25">
        <v>7</v>
      </c>
      <c r="K130" s="318">
        <f>SUM(I130:I132)</f>
        <v>808</v>
      </c>
      <c r="L130" s="151">
        <f>(I130*J130)*3</f>
        <v>525</v>
      </c>
      <c r="M130" s="309">
        <f t="shared" si="6"/>
        <v>69.679474417678676</v>
      </c>
      <c r="N130" s="318">
        <f>I130*J130+I131*J131+I132*J132</f>
        <v>4761</v>
      </c>
      <c r="O130" s="21" t="s">
        <v>417</v>
      </c>
    </row>
    <row r="131" spans="1:15" x14ac:dyDescent="0.25">
      <c r="A131" s="2">
        <v>133</v>
      </c>
      <c r="B131" s="152" t="s">
        <v>464</v>
      </c>
      <c r="C131" s="78" t="s">
        <v>467</v>
      </c>
      <c r="D131" s="78" t="s">
        <v>6</v>
      </c>
      <c r="E131" s="127" t="s">
        <v>468</v>
      </c>
      <c r="F131" s="76" t="s">
        <v>464</v>
      </c>
      <c r="G131" s="43" t="s">
        <v>12</v>
      </c>
      <c r="H131" s="10">
        <v>4301</v>
      </c>
      <c r="I131" s="81">
        <v>56</v>
      </c>
      <c r="J131" s="81">
        <v>4</v>
      </c>
      <c r="K131" s="319"/>
      <c r="L131" s="153">
        <f>(I131*J131)*2</f>
        <v>448</v>
      </c>
      <c r="M131" s="311">
        <f t="shared" si="6"/>
        <v>59.459818169752467</v>
      </c>
      <c r="N131" s="319"/>
      <c r="O131" s="4" t="s">
        <v>420</v>
      </c>
    </row>
    <row r="132" spans="1:15" x14ac:dyDescent="0.25">
      <c r="A132" s="2">
        <v>134</v>
      </c>
      <c r="B132" s="152" t="s">
        <v>464</v>
      </c>
      <c r="C132" s="78">
        <v>3613</v>
      </c>
      <c r="D132" s="78" t="s">
        <v>6</v>
      </c>
      <c r="E132" s="127" t="s">
        <v>468</v>
      </c>
      <c r="F132" s="76" t="s">
        <v>464</v>
      </c>
      <c r="G132" s="43" t="s">
        <v>12</v>
      </c>
      <c r="H132" s="10">
        <v>6864</v>
      </c>
      <c r="I132" s="81">
        <v>727</v>
      </c>
      <c r="J132" s="81">
        <v>6</v>
      </c>
      <c r="K132" s="319"/>
      <c r="L132" s="153">
        <f>(I132*J132)*2</f>
        <v>8724</v>
      </c>
      <c r="M132" s="311">
        <f t="shared" si="6"/>
        <v>1157.8737806091976</v>
      </c>
      <c r="N132" s="319"/>
      <c r="O132" s="4" t="s">
        <v>420</v>
      </c>
    </row>
    <row r="133" spans="1:15" x14ac:dyDescent="0.25">
      <c r="A133" s="2">
        <v>135</v>
      </c>
      <c r="B133" s="20" t="s">
        <v>158</v>
      </c>
      <c r="C133" s="74">
        <v>3662</v>
      </c>
      <c r="D133" s="88" t="s">
        <v>6</v>
      </c>
      <c r="E133" s="95" t="s">
        <v>501</v>
      </c>
      <c r="F133" s="96"/>
      <c r="G133" s="91" t="s">
        <v>15</v>
      </c>
      <c r="H133" s="97">
        <v>1551</v>
      </c>
      <c r="I133" s="98">
        <v>140</v>
      </c>
      <c r="J133" s="26">
        <v>4</v>
      </c>
      <c r="K133" s="298">
        <f>SUM(I133)</f>
        <v>140</v>
      </c>
      <c r="L133" s="154">
        <f t="shared" ref="L133:L138" si="11">(I133*J133)*3</f>
        <v>1680</v>
      </c>
      <c r="M133" s="309">
        <f t="shared" ref="M133:M199" si="12">L133/7.5345</f>
        <v>222.97431813657175</v>
      </c>
      <c r="N133" s="73">
        <f>I133*J133</f>
        <v>560</v>
      </c>
      <c r="O133" s="74" t="s">
        <v>417</v>
      </c>
    </row>
    <row r="134" spans="1:15" x14ac:dyDescent="0.25">
      <c r="A134" s="2">
        <v>136</v>
      </c>
      <c r="B134" s="120" t="s">
        <v>159</v>
      </c>
      <c r="C134" s="74">
        <v>3629</v>
      </c>
      <c r="D134" s="88" t="s">
        <v>6</v>
      </c>
      <c r="E134" s="95" t="s">
        <v>16</v>
      </c>
      <c r="F134" s="95"/>
      <c r="G134" s="155" t="s">
        <v>15</v>
      </c>
      <c r="H134" s="97">
        <v>3053</v>
      </c>
      <c r="I134" s="73">
        <v>165</v>
      </c>
      <c r="J134" s="73">
        <v>4</v>
      </c>
      <c r="K134" s="26">
        <f>SUM(I134:I134)</f>
        <v>165</v>
      </c>
      <c r="L134" s="94">
        <f t="shared" si="11"/>
        <v>1980</v>
      </c>
      <c r="M134" s="309">
        <f t="shared" si="12"/>
        <v>262.79116066095958</v>
      </c>
      <c r="N134" s="26">
        <f>I134*J134</f>
        <v>660</v>
      </c>
      <c r="O134" s="74" t="s">
        <v>417</v>
      </c>
    </row>
    <row r="135" spans="1:15" x14ac:dyDescent="0.25">
      <c r="A135" s="2">
        <v>137</v>
      </c>
      <c r="B135" s="20" t="s">
        <v>160</v>
      </c>
      <c r="C135" s="5">
        <v>3658</v>
      </c>
      <c r="D135" s="5" t="s">
        <v>6</v>
      </c>
      <c r="E135" s="12" t="s">
        <v>501</v>
      </c>
      <c r="F135" s="42"/>
      <c r="G135" s="43" t="s">
        <v>15</v>
      </c>
      <c r="H135" s="36">
        <v>4236</v>
      </c>
      <c r="I135" s="29">
        <v>218</v>
      </c>
      <c r="J135" s="81">
        <v>5.8</v>
      </c>
      <c r="K135" s="44">
        <f>SUM(I135:I135)</f>
        <v>218</v>
      </c>
      <c r="L135" s="9">
        <f t="shared" si="11"/>
        <v>3793.2</v>
      </c>
      <c r="M135" s="309">
        <f t="shared" si="12"/>
        <v>503.44415687835948</v>
      </c>
      <c r="N135" s="44">
        <f>I135*J135</f>
        <v>1264.3999999999999</v>
      </c>
      <c r="O135" s="4" t="s">
        <v>417</v>
      </c>
    </row>
    <row r="136" spans="1:15" x14ac:dyDescent="0.25">
      <c r="A136" s="2">
        <v>138</v>
      </c>
      <c r="B136" s="120" t="s">
        <v>161</v>
      </c>
      <c r="C136" s="31">
        <v>3693</v>
      </c>
      <c r="D136" s="31" t="s">
        <v>6</v>
      </c>
      <c r="E136" s="39" t="s">
        <v>501</v>
      </c>
      <c r="F136" s="56"/>
      <c r="G136" s="75" t="s">
        <v>6</v>
      </c>
      <c r="H136" s="100">
        <v>4117</v>
      </c>
      <c r="I136" s="104">
        <v>395</v>
      </c>
      <c r="J136" s="104">
        <v>5.6</v>
      </c>
      <c r="K136" s="37">
        <f>SUM(I136:I136)</f>
        <v>395</v>
      </c>
      <c r="L136" s="106">
        <f t="shared" si="11"/>
        <v>6636</v>
      </c>
      <c r="M136" s="309">
        <f t="shared" si="12"/>
        <v>880.74855663945846</v>
      </c>
      <c r="N136" s="37">
        <f>I136*J136</f>
        <v>2212</v>
      </c>
      <c r="O136" s="4" t="s">
        <v>417</v>
      </c>
    </row>
    <row r="137" spans="1:15" x14ac:dyDescent="0.25">
      <c r="A137" s="2">
        <v>140</v>
      </c>
      <c r="B137" s="20" t="s">
        <v>162</v>
      </c>
      <c r="C137" s="21">
        <v>3673</v>
      </c>
      <c r="D137" s="31" t="s">
        <v>6</v>
      </c>
      <c r="E137" s="32" t="s">
        <v>501</v>
      </c>
      <c r="F137" s="56"/>
      <c r="G137" s="34" t="s">
        <v>15</v>
      </c>
      <c r="H137" s="24">
        <v>4145</v>
      </c>
      <c r="I137" s="25">
        <v>200</v>
      </c>
      <c r="J137" s="25">
        <v>9</v>
      </c>
      <c r="K137" s="315">
        <f>SUM(I137:I141)</f>
        <v>1236</v>
      </c>
      <c r="L137" s="22">
        <f t="shared" si="11"/>
        <v>5400</v>
      </c>
      <c r="M137" s="309">
        <f t="shared" si="12"/>
        <v>716.7031654389807</v>
      </c>
      <c r="N137" s="318">
        <f>I137*J137+I140*J140+I141*J141</f>
        <v>2208</v>
      </c>
      <c r="O137" s="79" t="s">
        <v>417</v>
      </c>
    </row>
    <row r="138" spans="1:15" x14ac:dyDescent="0.25">
      <c r="A138" s="2">
        <v>141</v>
      </c>
      <c r="B138" s="27" t="s">
        <v>162</v>
      </c>
      <c r="C138" s="4">
        <v>3674</v>
      </c>
      <c r="D138" s="5" t="s">
        <v>6</v>
      </c>
      <c r="E138" s="6" t="s">
        <v>501</v>
      </c>
      <c r="F138" s="42"/>
      <c r="G138" s="7" t="s">
        <v>15</v>
      </c>
      <c r="H138" s="10">
        <v>3584</v>
      </c>
      <c r="I138" s="81">
        <v>180</v>
      </c>
      <c r="J138" s="81">
        <v>9</v>
      </c>
      <c r="K138" s="321"/>
      <c r="L138" s="22">
        <f t="shared" si="11"/>
        <v>4860</v>
      </c>
      <c r="M138" s="311">
        <f t="shared" si="12"/>
        <v>645.03284889508257</v>
      </c>
      <c r="N138" s="321"/>
      <c r="O138" s="13" t="s">
        <v>417</v>
      </c>
    </row>
    <row r="139" spans="1:15" x14ac:dyDescent="0.25">
      <c r="A139" s="2">
        <v>142</v>
      </c>
      <c r="B139" s="27" t="s">
        <v>162</v>
      </c>
      <c r="C139" s="4">
        <v>3638</v>
      </c>
      <c r="D139" s="5" t="s">
        <v>6</v>
      </c>
      <c r="E139" s="6" t="s">
        <v>501</v>
      </c>
      <c r="F139" s="42"/>
      <c r="G139" s="7" t="s">
        <v>15</v>
      </c>
      <c r="H139" s="10">
        <v>3661</v>
      </c>
      <c r="I139" s="81">
        <v>720</v>
      </c>
      <c r="J139" s="81">
        <v>3</v>
      </c>
      <c r="K139" s="321"/>
      <c r="L139" s="132">
        <f>(I139*J139)*2</f>
        <v>4320</v>
      </c>
      <c r="M139" s="311">
        <f t="shared" si="12"/>
        <v>573.36253235118454</v>
      </c>
      <c r="N139" s="321"/>
      <c r="O139" s="13" t="s">
        <v>420</v>
      </c>
    </row>
    <row r="140" spans="1:15" x14ac:dyDescent="0.25">
      <c r="A140" s="2">
        <v>143</v>
      </c>
      <c r="B140" s="27" t="s">
        <v>162</v>
      </c>
      <c r="C140" s="62">
        <v>2761</v>
      </c>
      <c r="D140" s="62" t="s">
        <v>6</v>
      </c>
      <c r="E140" s="156" t="s">
        <v>16</v>
      </c>
      <c r="F140" s="115"/>
      <c r="G140" s="157" t="s">
        <v>15</v>
      </c>
      <c r="H140" s="158">
        <v>614</v>
      </c>
      <c r="I140" s="131">
        <v>0</v>
      </c>
      <c r="J140" s="159">
        <v>0</v>
      </c>
      <c r="K140" s="321"/>
      <c r="L140" s="132">
        <f>(I140*J140)*2</f>
        <v>0</v>
      </c>
      <c r="M140" s="311">
        <f t="shared" si="12"/>
        <v>0</v>
      </c>
      <c r="N140" s="321"/>
      <c r="O140" s="13" t="s">
        <v>418</v>
      </c>
    </row>
    <row r="141" spans="1:15" ht="64.5" x14ac:dyDescent="0.25">
      <c r="A141" s="2">
        <v>144</v>
      </c>
      <c r="B141" s="125" t="s">
        <v>162</v>
      </c>
      <c r="C141" s="160">
        <v>2336</v>
      </c>
      <c r="D141" s="160" t="s">
        <v>6</v>
      </c>
      <c r="E141" s="161" t="s">
        <v>16</v>
      </c>
      <c r="F141" s="162"/>
      <c r="G141" s="163" t="s">
        <v>365</v>
      </c>
      <c r="H141" s="164">
        <v>571</v>
      </c>
      <c r="I141" s="165">
        <v>136</v>
      </c>
      <c r="J141" s="166">
        <v>3</v>
      </c>
      <c r="K141" s="325"/>
      <c r="L141" s="167">
        <f>(I141*J141)*2</f>
        <v>816</v>
      </c>
      <c r="M141" s="310">
        <f t="shared" si="12"/>
        <v>108.30181166633486</v>
      </c>
      <c r="N141" s="320"/>
      <c r="O141" s="160" t="s">
        <v>420</v>
      </c>
    </row>
    <row r="142" spans="1:15" x14ac:dyDescent="0.25">
      <c r="A142" s="2">
        <v>145</v>
      </c>
      <c r="B142" s="20" t="s">
        <v>163</v>
      </c>
      <c r="C142" s="21">
        <v>2317</v>
      </c>
      <c r="D142" s="31" t="s">
        <v>6</v>
      </c>
      <c r="E142" s="32" t="s">
        <v>164</v>
      </c>
      <c r="F142" s="33"/>
      <c r="G142" s="34" t="s">
        <v>15</v>
      </c>
      <c r="H142" s="24">
        <v>1979</v>
      </c>
      <c r="I142" s="25">
        <v>150</v>
      </c>
      <c r="J142" s="25">
        <v>6.4</v>
      </c>
      <c r="K142" s="315">
        <f>SUM(I142:I143)</f>
        <v>406</v>
      </c>
      <c r="L142" s="22">
        <f t="shared" ref="L142:L197" si="13">(I142*J142)*3</f>
        <v>2880</v>
      </c>
      <c r="M142" s="309">
        <f t="shared" si="12"/>
        <v>382.24168823412299</v>
      </c>
      <c r="N142" s="318">
        <f>I142*J142+I143*J143</f>
        <v>2368</v>
      </c>
      <c r="O142" s="4" t="s">
        <v>417</v>
      </c>
    </row>
    <row r="143" spans="1:15" x14ac:dyDescent="0.25">
      <c r="A143" s="2">
        <v>146</v>
      </c>
      <c r="B143" s="46" t="s">
        <v>163</v>
      </c>
      <c r="C143" s="47">
        <v>2411</v>
      </c>
      <c r="D143" s="63" t="s">
        <v>6</v>
      </c>
      <c r="E143" s="48" t="s">
        <v>16</v>
      </c>
      <c r="F143" s="49"/>
      <c r="G143" s="50" t="s">
        <v>15</v>
      </c>
      <c r="H143" s="51">
        <v>4020</v>
      </c>
      <c r="I143" s="72">
        <v>256</v>
      </c>
      <c r="J143" s="72">
        <v>5.5</v>
      </c>
      <c r="K143" s="317"/>
      <c r="L143" s="53">
        <f t="shared" si="13"/>
        <v>4224</v>
      </c>
      <c r="M143" s="310">
        <f t="shared" si="12"/>
        <v>560.62114274338046</v>
      </c>
      <c r="N143" s="320"/>
      <c r="O143" s="47" t="s">
        <v>417</v>
      </c>
    </row>
    <row r="144" spans="1:15" x14ac:dyDescent="0.25">
      <c r="A144" s="2">
        <v>147</v>
      </c>
      <c r="B144" s="20" t="s">
        <v>165</v>
      </c>
      <c r="C144" s="21">
        <v>2818</v>
      </c>
      <c r="D144" s="31" t="s">
        <v>6</v>
      </c>
      <c r="E144" s="32" t="s">
        <v>24</v>
      </c>
      <c r="F144" s="33"/>
      <c r="G144" s="34" t="s">
        <v>15</v>
      </c>
      <c r="H144" s="24">
        <v>5005</v>
      </c>
      <c r="I144" s="81">
        <v>162</v>
      </c>
      <c r="J144" s="21">
        <v>4.75</v>
      </c>
      <c r="K144" s="114">
        <f>SUM(I144)</f>
        <v>162</v>
      </c>
      <c r="L144" s="22">
        <f t="shared" si="13"/>
        <v>2308.5</v>
      </c>
      <c r="M144" s="309">
        <f t="shared" si="12"/>
        <v>306.39060322516423</v>
      </c>
      <c r="N144" s="25">
        <f>I144*J144</f>
        <v>769.5</v>
      </c>
      <c r="O144" s="21" t="s">
        <v>417</v>
      </c>
    </row>
    <row r="145" spans="1:15" x14ac:dyDescent="0.25">
      <c r="A145" s="2">
        <v>148</v>
      </c>
      <c r="B145" s="120" t="s">
        <v>166</v>
      </c>
      <c r="C145" s="21">
        <v>3641</v>
      </c>
      <c r="D145" s="31" t="s">
        <v>6</v>
      </c>
      <c r="E145" s="32" t="s">
        <v>501</v>
      </c>
      <c r="F145" s="32"/>
      <c r="G145" s="34" t="s">
        <v>15</v>
      </c>
      <c r="H145" s="21">
        <v>1214</v>
      </c>
      <c r="I145" s="41">
        <v>97</v>
      </c>
      <c r="J145" s="41">
        <v>7.5</v>
      </c>
      <c r="K145" s="340">
        <f>SUM(I145:I149)</f>
        <v>377</v>
      </c>
      <c r="L145" s="22">
        <f t="shared" si="13"/>
        <v>2182.5</v>
      </c>
      <c r="M145" s="309">
        <f t="shared" si="12"/>
        <v>289.66752936492134</v>
      </c>
      <c r="N145" s="318">
        <f>I145*J145+I147*J147+I148*J148+I149*J149</f>
        <v>727.5</v>
      </c>
      <c r="O145" s="24" t="s">
        <v>417</v>
      </c>
    </row>
    <row r="146" spans="1:15" x14ac:dyDescent="0.25">
      <c r="A146" s="2">
        <v>149</v>
      </c>
      <c r="B146" s="11" t="s">
        <v>166</v>
      </c>
      <c r="C146" s="4">
        <v>3642</v>
      </c>
      <c r="D146" s="5" t="s">
        <v>6</v>
      </c>
      <c r="E146" s="6" t="s">
        <v>501</v>
      </c>
      <c r="F146" s="6"/>
      <c r="G146" s="7" t="s">
        <v>15</v>
      </c>
      <c r="H146" s="4">
        <v>3281</v>
      </c>
      <c r="I146" s="8">
        <v>280</v>
      </c>
      <c r="J146" s="8">
        <v>7.5</v>
      </c>
      <c r="K146" s="339"/>
      <c r="L146" s="9">
        <f t="shared" si="13"/>
        <v>6300</v>
      </c>
      <c r="M146" s="311">
        <f t="shared" si="12"/>
        <v>836.15369301214412</v>
      </c>
      <c r="N146" s="319"/>
      <c r="O146" s="10" t="s">
        <v>417</v>
      </c>
    </row>
    <row r="147" spans="1:15" x14ac:dyDescent="0.25">
      <c r="A147" s="2">
        <v>150</v>
      </c>
      <c r="B147" s="11" t="s">
        <v>166</v>
      </c>
      <c r="C147" s="4" t="s">
        <v>167</v>
      </c>
      <c r="D147" s="5" t="s">
        <v>6</v>
      </c>
      <c r="E147" s="6" t="s">
        <v>16</v>
      </c>
      <c r="F147" s="6"/>
      <c r="G147" s="7" t="s">
        <v>15</v>
      </c>
      <c r="H147" s="4">
        <v>1371</v>
      </c>
      <c r="I147" s="8">
        <v>0</v>
      </c>
      <c r="J147" s="8">
        <v>0</v>
      </c>
      <c r="K147" s="339"/>
      <c r="L147" s="9">
        <f t="shared" si="13"/>
        <v>0</v>
      </c>
      <c r="M147" s="311">
        <f t="shared" si="12"/>
        <v>0</v>
      </c>
      <c r="N147" s="319"/>
      <c r="O147" s="10" t="s">
        <v>417</v>
      </c>
    </row>
    <row r="148" spans="1:15" x14ac:dyDescent="0.25">
      <c r="A148" s="2">
        <v>151</v>
      </c>
      <c r="B148" s="11" t="s">
        <v>166</v>
      </c>
      <c r="C148" s="4" t="s">
        <v>168</v>
      </c>
      <c r="D148" s="5" t="s">
        <v>6</v>
      </c>
      <c r="E148" s="6" t="s">
        <v>16</v>
      </c>
      <c r="F148" s="12" t="s">
        <v>35</v>
      </c>
      <c r="G148" s="7" t="s">
        <v>15</v>
      </c>
      <c r="H148" s="4">
        <v>613</v>
      </c>
      <c r="I148" s="8">
        <v>0</v>
      </c>
      <c r="J148" s="8">
        <v>0</v>
      </c>
      <c r="K148" s="339"/>
      <c r="L148" s="9">
        <f t="shared" si="13"/>
        <v>0</v>
      </c>
      <c r="M148" s="311">
        <f t="shared" si="12"/>
        <v>0</v>
      </c>
      <c r="N148" s="319"/>
      <c r="O148" s="13" t="s">
        <v>418</v>
      </c>
    </row>
    <row r="149" spans="1:15" x14ac:dyDescent="0.25">
      <c r="A149" s="2">
        <v>152</v>
      </c>
      <c r="B149" s="125" t="s">
        <v>166</v>
      </c>
      <c r="C149" s="47" t="s">
        <v>169</v>
      </c>
      <c r="D149" s="47" t="s">
        <v>6</v>
      </c>
      <c r="E149" s="48" t="s">
        <v>16</v>
      </c>
      <c r="F149" s="64" t="s">
        <v>32</v>
      </c>
      <c r="G149" s="50" t="s">
        <v>15</v>
      </c>
      <c r="H149" s="47">
        <v>1995</v>
      </c>
      <c r="I149" s="72">
        <v>0</v>
      </c>
      <c r="J149" s="72">
        <v>0</v>
      </c>
      <c r="K149" s="341"/>
      <c r="L149" s="53">
        <f t="shared" si="13"/>
        <v>0</v>
      </c>
      <c r="M149" s="310">
        <f t="shared" si="12"/>
        <v>0</v>
      </c>
      <c r="N149" s="320"/>
      <c r="O149" s="168" t="s">
        <v>418</v>
      </c>
    </row>
    <row r="150" spans="1:15" x14ac:dyDescent="0.25">
      <c r="A150" s="2">
        <v>153</v>
      </c>
      <c r="B150" s="288" t="s">
        <v>522</v>
      </c>
      <c r="C150" s="21">
        <v>428</v>
      </c>
      <c r="D150" s="31" t="s">
        <v>6</v>
      </c>
      <c r="E150" s="32" t="s">
        <v>525</v>
      </c>
      <c r="F150" s="32" t="s">
        <v>526</v>
      </c>
      <c r="G150" s="34" t="s">
        <v>12</v>
      </c>
      <c r="H150" s="21">
        <v>2158</v>
      </c>
      <c r="I150" s="41">
        <v>120</v>
      </c>
      <c r="J150" s="41">
        <v>5.3</v>
      </c>
      <c r="K150" s="340">
        <f>SUM(I150:I155)</f>
        <v>211</v>
      </c>
      <c r="L150" s="22">
        <f t="shared" ref="L150:L155" si="14">(I150*J150)*3</f>
        <v>1908</v>
      </c>
      <c r="M150" s="309">
        <f t="shared" si="12"/>
        <v>253.23511845510649</v>
      </c>
      <c r="N150" s="318">
        <f>I150*J150+I152*J152+I154*J154+I155*J155</f>
        <v>1118.3</v>
      </c>
      <c r="O150" s="24" t="s">
        <v>417</v>
      </c>
    </row>
    <row r="151" spans="1:15" x14ac:dyDescent="0.25">
      <c r="A151" s="2">
        <v>154</v>
      </c>
      <c r="B151" s="290" t="s">
        <v>522</v>
      </c>
      <c r="C151" s="4" t="s">
        <v>527</v>
      </c>
      <c r="D151" s="5" t="s">
        <v>6</v>
      </c>
      <c r="E151" s="6" t="s">
        <v>13</v>
      </c>
      <c r="F151" s="6" t="s">
        <v>530</v>
      </c>
      <c r="G151" s="7" t="s">
        <v>12</v>
      </c>
      <c r="H151" s="4">
        <v>540</v>
      </c>
      <c r="I151" s="8">
        <v>0</v>
      </c>
      <c r="J151" s="8">
        <v>0</v>
      </c>
      <c r="K151" s="339"/>
      <c r="L151" s="9">
        <f t="shared" si="14"/>
        <v>0</v>
      </c>
      <c r="M151" s="311">
        <f t="shared" si="12"/>
        <v>0</v>
      </c>
      <c r="N151" s="319"/>
      <c r="O151" s="10" t="s">
        <v>454</v>
      </c>
    </row>
    <row r="152" spans="1:15" x14ac:dyDescent="0.25">
      <c r="A152" s="2">
        <v>155</v>
      </c>
      <c r="B152" s="290" t="s">
        <v>522</v>
      </c>
      <c r="C152" s="4" t="s">
        <v>528</v>
      </c>
      <c r="D152" s="5" t="s">
        <v>6</v>
      </c>
      <c r="E152" s="6" t="s">
        <v>531</v>
      </c>
      <c r="F152" s="6" t="s">
        <v>530</v>
      </c>
      <c r="G152" s="7" t="s">
        <v>12</v>
      </c>
      <c r="H152" s="4">
        <v>601</v>
      </c>
      <c r="I152" s="8">
        <v>0</v>
      </c>
      <c r="J152" s="8">
        <v>0</v>
      </c>
      <c r="K152" s="339"/>
      <c r="L152" s="9">
        <f t="shared" si="14"/>
        <v>0</v>
      </c>
      <c r="M152" s="311">
        <f t="shared" si="12"/>
        <v>0</v>
      </c>
      <c r="N152" s="319"/>
      <c r="O152" s="10" t="s">
        <v>454</v>
      </c>
    </row>
    <row r="153" spans="1:15" ht="26.25" x14ac:dyDescent="0.25">
      <c r="A153" s="2">
        <v>156</v>
      </c>
      <c r="B153" s="290" t="s">
        <v>522</v>
      </c>
      <c r="C153" s="292" t="s">
        <v>523</v>
      </c>
      <c r="D153" s="292" t="s">
        <v>6</v>
      </c>
      <c r="E153" s="293" t="s">
        <v>531</v>
      </c>
      <c r="F153" s="293" t="s">
        <v>533</v>
      </c>
      <c r="G153" s="294" t="s">
        <v>532</v>
      </c>
      <c r="H153" s="4">
        <v>129</v>
      </c>
      <c r="I153" s="8">
        <v>0</v>
      </c>
      <c r="J153" s="8">
        <v>0</v>
      </c>
      <c r="K153" s="339"/>
      <c r="L153" s="9">
        <f t="shared" si="14"/>
        <v>0</v>
      </c>
      <c r="M153" s="311">
        <f t="shared" si="12"/>
        <v>0</v>
      </c>
      <c r="N153" s="319"/>
      <c r="O153" s="10" t="s">
        <v>454</v>
      </c>
    </row>
    <row r="154" spans="1:15" x14ac:dyDescent="0.25">
      <c r="A154" s="2">
        <v>157</v>
      </c>
      <c r="B154" s="290" t="s">
        <v>522</v>
      </c>
      <c r="C154" s="4" t="s">
        <v>529</v>
      </c>
      <c r="D154" s="5" t="s">
        <v>6</v>
      </c>
      <c r="E154" s="6" t="s">
        <v>534</v>
      </c>
      <c r="F154" s="12" t="s">
        <v>535</v>
      </c>
      <c r="G154" s="7" t="s">
        <v>12</v>
      </c>
      <c r="H154" s="4">
        <v>315</v>
      </c>
      <c r="I154" s="8">
        <v>0</v>
      </c>
      <c r="J154" s="8">
        <v>0</v>
      </c>
      <c r="K154" s="339"/>
      <c r="L154" s="9">
        <f t="shared" si="14"/>
        <v>0</v>
      </c>
      <c r="M154" s="311">
        <f t="shared" si="12"/>
        <v>0</v>
      </c>
      <c r="N154" s="319"/>
      <c r="O154" s="13" t="s">
        <v>418</v>
      </c>
    </row>
    <row r="155" spans="1:15" x14ac:dyDescent="0.25">
      <c r="A155" s="2">
        <v>158</v>
      </c>
      <c r="B155" s="291" t="s">
        <v>522</v>
      </c>
      <c r="C155" s="47" t="s">
        <v>524</v>
      </c>
      <c r="D155" s="47" t="s">
        <v>6</v>
      </c>
      <c r="E155" s="48" t="s">
        <v>146</v>
      </c>
      <c r="F155" s="64" t="s">
        <v>536</v>
      </c>
      <c r="G155" s="50" t="s">
        <v>12</v>
      </c>
      <c r="H155" s="47">
        <v>1452</v>
      </c>
      <c r="I155" s="72">
        <v>91</v>
      </c>
      <c r="J155" s="72">
        <v>5.3</v>
      </c>
      <c r="K155" s="341"/>
      <c r="L155" s="53">
        <f t="shared" si="14"/>
        <v>1446.9</v>
      </c>
      <c r="M155" s="310">
        <f t="shared" si="12"/>
        <v>192.03663149512244</v>
      </c>
      <c r="N155" s="320"/>
      <c r="O155" s="168" t="s">
        <v>417</v>
      </c>
    </row>
    <row r="156" spans="1:15" x14ac:dyDescent="0.25">
      <c r="A156" s="2">
        <v>159</v>
      </c>
      <c r="B156" s="289" t="s">
        <v>170</v>
      </c>
      <c r="C156" s="4">
        <v>3618</v>
      </c>
      <c r="D156" s="36" t="s">
        <v>6</v>
      </c>
      <c r="E156" s="169" t="s">
        <v>501</v>
      </c>
      <c r="F156" s="170"/>
      <c r="G156" s="171" t="s">
        <v>15</v>
      </c>
      <c r="H156" s="10">
        <v>4437</v>
      </c>
      <c r="I156" s="81">
        <v>324</v>
      </c>
      <c r="J156" s="81">
        <v>7</v>
      </c>
      <c r="K156" s="339">
        <f>SUM(I156:I157)</f>
        <v>1024</v>
      </c>
      <c r="L156" s="53">
        <f t="shared" si="13"/>
        <v>6804</v>
      </c>
      <c r="M156" s="309">
        <f t="shared" si="12"/>
        <v>903.04598845311557</v>
      </c>
      <c r="N156" s="334">
        <f>I156*J156+I157*J157</f>
        <v>7168</v>
      </c>
      <c r="O156" s="4" t="s">
        <v>417</v>
      </c>
    </row>
    <row r="157" spans="1:15" x14ac:dyDescent="0.25">
      <c r="A157" s="2">
        <v>160</v>
      </c>
      <c r="B157" s="172" t="s">
        <v>170</v>
      </c>
      <c r="C157" s="47">
        <v>3619</v>
      </c>
      <c r="D157" s="67" t="s">
        <v>6</v>
      </c>
      <c r="E157" s="173" t="s">
        <v>501</v>
      </c>
      <c r="F157" s="174"/>
      <c r="G157" s="175" t="s">
        <v>15</v>
      </c>
      <c r="H157" s="51">
        <v>10018</v>
      </c>
      <c r="I157" s="52">
        <v>700</v>
      </c>
      <c r="J157" s="52">
        <v>7</v>
      </c>
      <c r="K157" s="339"/>
      <c r="L157" s="22">
        <f t="shared" si="13"/>
        <v>14700</v>
      </c>
      <c r="M157" s="310">
        <f t="shared" si="12"/>
        <v>1951.0252836950028</v>
      </c>
      <c r="N157" s="334"/>
      <c r="O157" s="4" t="s">
        <v>417</v>
      </c>
    </row>
    <row r="158" spans="1:15" x14ac:dyDescent="0.25">
      <c r="A158" s="2">
        <v>161</v>
      </c>
      <c r="B158" s="122" t="s">
        <v>171</v>
      </c>
      <c r="C158" s="4">
        <v>3626</v>
      </c>
      <c r="D158" s="4" t="s">
        <v>6</v>
      </c>
      <c r="E158" s="12" t="s">
        <v>501</v>
      </c>
      <c r="F158" s="42"/>
      <c r="G158" s="78" t="s">
        <v>12</v>
      </c>
      <c r="H158" s="10">
        <v>2545</v>
      </c>
      <c r="I158" s="81">
        <v>194</v>
      </c>
      <c r="J158" s="8">
        <v>5.7</v>
      </c>
      <c r="K158" s="318">
        <f>SUM(I158:I160)</f>
        <v>475</v>
      </c>
      <c r="L158" s="9">
        <f t="shared" si="13"/>
        <v>3317.3999999999996</v>
      </c>
      <c r="M158" s="309">
        <f t="shared" si="12"/>
        <v>440.29464463468042</v>
      </c>
      <c r="N158" s="318">
        <f>I158*J158+I159*J159+I160*J160</f>
        <v>2585.3000000000002</v>
      </c>
      <c r="O158" s="4" t="s">
        <v>417</v>
      </c>
    </row>
    <row r="159" spans="1:15" x14ac:dyDescent="0.25">
      <c r="A159" s="2">
        <v>162</v>
      </c>
      <c r="B159" s="176" t="s">
        <v>171</v>
      </c>
      <c r="C159" s="10">
        <v>3627</v>
      </c>
      <c r="D159" s="4" t="s">
        <v>6</v>
      </c>
      <c r="E159" s="12" t="s">
        <v>501</v>
      </c>
      <c r="F159" s="42"/>
      <c r="G159" s="78" t="s">
        <v>12</v>
      </c>
      <c r="H159" s="10">
        <v>2308</v>
      </c>
      <c r="I159" s="81">
        <v>149</v>
      </c>
      <c r="J159" s="8">
        <v>5.5</v>
      </c>
      <c r="K159" s="319"/>
      <c r="L159" s="9">
        <f>(I159*J159)*3</f>
        <v>2458.5</v>
      </c>
      <c r="M159" s="311">
        <f t="shared" si="12"/>
        <v>326.29902448735811</v>
      </c>
      <c r="N159" s="319"/>
      <c r="O159" s="4" t="s">
        <v>417</v>
      </c>
    </row>
    <row r="160" spans="1:15" x14ac:dyDescent="0.25">
      <c r="A160" s="2">
        <v>163</v>
      </c>
      <c r="B160" s="177" t="s">
        <v>171</v>
      </c>
      <c r="C160" s="47">
        <v>3628</v>
      </c>
      <c r="D160" s="47" t="s">
        <v>6</v>
      </c>
      <c r="E160" s="64" t="s">
        <v>501</v>
      </c>
      <c r="F160" s="65"/>
      <c r="G160" s="66" t="s">
        <v>12</v>
      </c>
      <c r="H160" s="47">
        <v>1446</v>
      </c>
      <c r="I160" s="52">
        <v>132</v>
      </c>
      <c r="J160" s="72">
        <v>5</v>
      </c>
      <c r="K160" s="320"/>
      <c r="L160" s="53">
        <f>(I160*J160)*3</f>
        <v>1980</v>
      </c>
      <c r="M160" s="310">
        <f t="shared" si="12"/>
        <v>262.79116066095958</v>
      </c>
      <c r="N160" s="320"/>
      <c r="O160" s="4" t="s">
        <v>417</v>
      </c>
    </row>
    <row r="161" spans="1:15" ht="38.25" x14ac:dyDescent="0.25">
      <c r="A161" s="2">
        <v>164</v>
      </c>
      <c r="B161" s="122" t="s">
        <v>515</v>
      </c>
      <c r="C161" s="178" t="s">
        <v>358</v>
      </c>
      <c r="D161" s="178" t="s">
        <v>6</v>
      </c>
      <c r="E161" s="179" t="s">
        <v>359</v>
      </c>
      <c r="F161" s="180"/>
      <c r="G161" s="179" t="s">
        <v>12</v>
      </c>
      <c r="H161" s="181">
        <v>10303</v>
      </c>
      <c r="I161" s="103">
        <v>80</v>
      </c>
      <c r="J161" s="182">
        <v>4</v>
      </c>
      <c r="K161" s="318">
        <f>SUM(I162)</f>
        <v>350</v>
      </c>
      <c r="L161" s="183">
        <f>(I161*J161)*3</f>
        <v>960</v>
      </c>
      <c r="M161" s="309">
        <f t="shared" si="12"/>
        <v>127.41389607804101</v>
      </c>
      <c r="N161" s="44"/>
      <c r="O161" s="82" t="s">
        <v>417</v>
      </c>
    </row>
    <row r="162" spans="1:15" x14ac:dyDescent="0.25">
      <c r="A162" s="2">
        <v>165</v>
      </c>
      <c r="B162" s="128" t="s">
        <v>174</v>
      </c>
      <c r="C162" s="47">
        <v>2370</v>
      </c>
      <c r="D162" s="47" t="s">
        <v>6</v>
      </c>
      <c r="E162" s="48" t="s">
        <v>16</v>
      </c>
      <c r="F162" s="49"/>
      <c r="G162" s="50" t="s">
        <v>15</v>
      </c>
      <c r="H162" s="51">
        <v>6381</v>
      </c>
      <c r="I162" s="52">
        <v>350</v>
      </c>
      <c r="J162" s="72">
        <v>3.5</v>
      </c>
      <c r="K162" s="320"/>
      <c r="L162" s="94">
        <f t="shared" si="13"/>
        <v>3675</v>
      </c>
      <c r="M162" s="310">
        <f t="shared" si="12"/>
        <v>487.75632092375071</v>
      </c>
      <c r="N162" s="73">
        <f>I162*J162</f>
        <v>1225</v>
      </c>
      <c r="O162" s="74" t="s">
        <v>417</v>
      </c>
    </row>
    <row r="163" spans="1:15" x14ac:dyDescent="0.25">
      <c r="A163" s="2">
        <v>166</v>
      </c>
      <c r="B163" s="20" t="s">
        <v>498</v>
      </c>
      <c r="C163" s="31">
        <v>3645</v>
      </c>
      <c r="D163" s="31" t="s">
        <v>6</v>
      </c>
      <c r="E163" s="32" t="s">
        <v>501</v>
      </c>
      <c r="F163" s="33"/>
      <c r="G163" s="78" t="s">
        <v>12</v>
      </c>
      <c r="H163" s="24">
        <v>5332</v>
      </c>
      <c r="I163" s="25">
        <v>252</v>
      </c>
      <c r="J163" s="41">
        <v>5.7</v>
      </c>
      <c r="K163" s="114"/>
      <c r="L163" s="22">
        <f t="shared" si="13"/>
        <v>4309.2000000000007</v>
      </c>
      <c r="M163" s="309">
        <f t="shared" si="12"/>
        <v>571.92912602030663</v>
      </c>
      <c r="N163" s="41">
        <f>I163*J163</f>
        <v>1436.4</v>
      </c>
      <c r="O163" s="4" t="s">
        <v>417</v>
      </c>
    </row>
    <row r="164" spans="1:15" x14ac:dyDescent="0.25">
      <c r="A164" s="2">
        <v>167</v>
      </c>
      <c r="B164" s="20" t="s">
        <v>175</v>
      </c>
      <c r="C164" s="31" t="s">
        <v>541</v>
      </c>
      <c r="D164" s="31" t="s">
        <v>6</v>
      </c>
      <c r="E164" s="32" t="s">
        <v>543</v>
      </c>
      <c r="F164" s="33" t="s">
        <v>545</v>
      </c>
      <c r="G164" s="75" t="s">
        <v>12</v>
      </c>
      <c r="H164" s="24">
        <v>40</v>
      </c>
      <c r="I164" s="25">
        <v>0</v>
      </c>
      <c r="J164" s="41">
        <v>0</v>
      </c>
      <c r="K164" s="315">
        <f>SUM(I164:I171)</f>
        <v>604.5</v>
      </c>
      <c r="L164" s="22">
        <f>(I164*J164)*3</f>
        <v>0</v>
      </c>
      <c r="M164" s="309">
        <f t="shared" si="12"/>
        <v>0</v>
      </c>
      <c r="N164" s="318">
        <f>I164*J164+I168*J168+I169*J169+I171*J171</f>
        <v>2929</v>
      </c>
      <c r="O164" s="21" t="s">
        <v>417</v>
      </c>
    </row>
    <row r="165" spans="1:15" x14ac:dyDescent="0.25">
      <c r="B165" s="122"/>
      <c r="C165" s="5" t="s">
        <v>542</v>
      </c>
      <c r="D165" s="5" t="s">
        <v>6</v>
      </c>
      <c r="E165" s="6" t="s">
        <v>544</v>
      </c>
      <c r="F165" s="76" t="s">
        <v>545</v>
      </c>
      <c r="G165" s="43" t="s">
        <v>12</v>
      </c>
      <c r="H165" s="10">
        <v>6</v>
      </c>
      <c r="I165" s="81">
        <v>0</v>
      </c>
      <c r="J165" s="8">
        <v>0</v>
      </c>
      <c r="K165" s="321"/>
      <c r="L165" s="9">
        <f t="shared" ref="L165:L166" si="15">(I165*J165)*3</f>
        <v>0</v>
      </c>
      <c r="M165" s="311">
        <f t="shared" si="12"/>
        <v>0</v>
      </c>
      <c r="N165" s="319"/>
      <c r="O165" s="4" t="s">
        <v>417</v>
      </c>
    </row>
    <row r="166" spans="1:15" x14ac:dyDescent="0.25">
      <c r="B166" s="122"/>
      <c r="C166" s="5" t="s">
        <v>176</v>
      </c>
      <c r="D166" s="5" t="s">
        <v>6</v>
      </c>
      <c r="E166" s="6" t="s">
        <v>177</v>
      </c>
      <c r="F166" s="76"/>
      <c r="G166" s="43" t="s">
        <v>12</v>
      </c>
      <c r="H166" s="10">
        <v>421</v>
      </c>
      <c r="I166" s="81">
        <v>35</v>
      </c>
      <c r="J166" s="8">
        <v>5</v>
      </c>
      <c r="K166" s="321"/>
      <c r="L166" s="9">
        <f t="shared" si="15"/>
        <v>525</v>
      </c>
      <c r="M166" s="311">
        <f t="shared" si="12"/>
        <v>69.679474417678676</v>
      </c>
      <c r="N166" s="319"/>
      <c r="O166" s="4" t="s">
        <v>417</v>
      </c>
    </row>
    <row r="167" spans="1:15" s="1" customFormat="1" ht="39" x14ac:dyDescent="0.25">
      <c r="A167" s="2">
        <v>169</v>
      </c>
      <c r="B167" s="27" t="s">
        <v>175</v>
      </c>
      <c r="C167" s="5" t="s">
        <v>538</v>
      </c>
      <c r="D167" s="5" t="s">
        <v>6</v>
      </c>
      <c r="E167" s="6" t="s">
        <v>7</v>
      </c>
      <c r="F167" s="313"/>
      <c r="G167" s="43" t="s">
        <v>552</v>
      </c>
      <c r="H167" s="10">
        <v>489</v>
      </c>
      <c r="I167" s="8">
        <v>11.5</v>
      </c>
      <c r="J167" s="8">
        <v>3</v>
      </c>
      <c r="K167" s="321"/>
      <c r="L167" s="9">
        <f t="shared" ref="L167" si="16">(I167*J167)*3</f>
        <v>103.5</v>
      </c>
      <c r="M167" s="311">
        <f t="shared" si="12"/>
        <v>13.736810670913796</v>
      </c>
      <c r="N167" s="319"/>
      <c r="O167" s="4" t="s">
        <v>417</v>
      </c>
    </row>
    <row r="168" spans="1:15" x14ac:dyDescent="0.25">
      <c r="A168" s="2">
        <v>168</v>
      </c>
      <c r="B168" s="11" t="s">
        <v>175</v>
      </c>
      <c r="C168" s="36" t="s">
        <v>178</v>
      </c>
      <c r="D168" s="5" t="s">
        <v>6</v>
      </c>
      <c r="E168" s="6" t="s">
        <v>179</v>
      </c>
      <c r="F168" s="76"/>
      <c r="G168" s="43" t="s">
        <v>12</v>
      </c>
      <c r="H168" s="10">
        <v>11498</v>
      </c>
      <c r="I168" s="81">
        <v>535</v>
      </c>
      <c r="J168" s="8">
        <v>5.4</v>
      </c>
      <c r="K168" s="316"/>
      <c r="L168" s="9">
        <f t="shared" si="13"/>
        <v>8667</v>
      </c>
      <c r="M168" s="311">
        <f t="shared" si="12"/>
        <v>1150.3085805295639</v>
      </c>
      <c r="N168" s="319"/>
      <c r="O168" s="4" t="s">
        <v>417</v>
      </c>
    </row>
    <row r="169" spans="1:15" s="1" customFormat="1" x14ac:dyDescent="0.25">
      <c r="A169" s="2">
        <v>169</v>
      </c>
      <c r="B169" s="11" t="s">
        <v>175</v>
      </c>
      <c r="C169" s="36" t="s">
        <v>366</v>
      </c>
      <c r="D169" s="5" t="s">
        <v>6</v>
      </c>
      <c r="E169" s="6" t="s">
        <v>368</v>
      </c>
      <c r="F169" s="6"/>
      <c r="G169" s="171" t="s">
        <v>12</v>
      </c>
      <c r="H169" s="10">
        <v>143</v>
      </c>
      <c r="I169" s="8">
        <v>10</v>
      </c>
      <c r="J169" s="8">
        <v>4</v>
      </c>
      <c r="K169" s="316"/>
      <c r="L169" s="9">
        <f t="shared" si="13"/>
        <v>120</v>
      </c>
      <c r="M169" s="311">
        <f t="shared" si="12"/>
        <v>15.926737009755126</v>
      </c>
      <c r="N169" s="319"/>
      <c r="O169" s="4" t="s">
        <v>417</v>
      </c>
    </row>
    <row r="170" spans="1:15" x14ac:dyDescent="0.25">
      <c r="A170" s="2">
        <v>170</v>
      </c>
      <c r="B170" s="11" t="s">
        <v>175</v>
      </c>
      <c r="C170" s="36" t="s">
        <v>367</v>
      </c>
      <c r="D170" s="5" t="s">
        <v>6</v>
      </c>
      <c r="E170" s="6" t="s">
        <v>369</v>
      </c>
      <c r="F170" s="180"/>
      <c r="G170" s="171" t="s">
        <v>12</v>
      </c>
      <c r="H170" s="312">
        <v>138</v>
      </c>
      <c r="I170" s="8">
        <v>13</v>
      </c>
      <c r="J170" s="8">
        <v>4</v>
      </c>
      <c r="K170" s="316"/>
      <c r="L170" s="9">
        <f t="shared" ref="L170" si="17">(I170*J170)*3</f>
        <v>156</v>
      </c>
      <c r="M170" s="311">
        <f t="shared" ref="M170" si="18">L170/7.5345</f>
        <v>20.704758112681663</v>
      </c>
      <c r="N170" s="319"/>
      <c r="O170" s="4" t="s">
        <v>417</v>
      </c>
    </row>
    <row r="171" spans="1:15" ht="26.25" x14ac:dyDescent="0.25">
      <c r="A171" s="2">
        <v>170</v>
      </c>
      <c r="B171" s="125" t="s">
        <v>175</v>
      </c>
      <c r="C171" s="67" t="s">
        <v>546</v>
      </c>
      <c r="D171" s="63" t="s">
        <v>6</v>
      </c>
      <c r="E171" s="48" t="s">
        <v>547</v>
      </c>
      <c r="F171" s="184" t="s">
        <v>544</v>
      </c>
      <c r="G171" s="175" t="s">
        <v>548</v>
      </c>
      <c r="H171" s="185">
        <v>26</v>
      </c>
      <c r="I171" s="72">
        <v>0</v>
      </c>
      <c r="J171" s="72">
        <v>0</v>
      </c>
      <c r="K171" s="317"/>
      <c r="L171" s="53">
        <f t="shared" si="13"/>
        <v>0</v>
      </c>
      <c r="M171" s="311">
        <f t="shared" si="12"/>
        <v>0</v>
      </c>
      <c r="N171" s="320"/>
      <c r="O171" s="47" t="s">
        <v>417</v>
      </c>
    </row>
    <row r="172" spans="1:15" x14ac:dyDescent="0.25">
      <c r="A172" s="2">
        <v>171</v>
      </c>
      <c r="B172" s="122" t="s">
        <v>180</v>
      </c>
      <c r="C172" s="4">
        <v>885</v>
      </c>
      <c r="D172" s="5" t="s">
        <v>6</v>
      </c>
      <c r="E172" s="127" t="s">
        <v>24</v>
      </c>
      <c r="F172" s="42" t="s">
        <v>181</v>
      </c>
      <c r="G172" s="7" t="s">
        <v>15</v>
      </c>
      <c r="H172" s="10">
        <v>649</v>
      </c>
      <c r="I172" s="81">
        <v>0</v>
      </c>
      <c r="J172" s="81">
        <v>0</v>
      </c>
      <c r="K172" s="315">
        <f>SUM(I172:I176)</f>
        <v>261</v>
      </c>
      <c r="L172" s="9">
        <f t="shared" si="13"/>
        <v>0</v>
      </c>
      <c r="M172" s="309">
        <f t="shared" si="12"/>
        <v>0</v>
      </c>
      <c r="N172" s="318">
        <f>I172*J172+I173*J173+I174*J174+I176*J176+I175*J175</f>
        <v>1561.6</v>
      </c>
      <c r="O172" s="79" t="s">
        <v>418</v>
      </c>
    </row>
    <row r="173" spans="1:15" ht="26.25" x14ac:dyDescent="0.25">
      <c r="A173" s="2">
        <v>172</v>
      </c>
      <c r="B173" s="27" t="s">
        <v>180</v>
      </c>
      <c r="C173" s="4">
        <v>2830</v>
      </c>
      <c r="D173" s="4" t="s">
        <v>6</v>
      </c>
      <c r="E173" s="127" t="s">
        <v>182</v>
      </c>
      <c r="F173" s="6"/>
      <c r="G173" s="7" t="s">
        <v>15</v>
      </c>
      <c r="H173" s="10">
        <v>10692</v>
      </c>
      <c r="I173" s="8">
        <v>50</v>
      </c>
      <c r="J173" s="8">
        <v>7.2</v>
      </c>
      <c r="K173" s="316"/>
      <c r="L173" s="9">
        <f t="shared" si="13"/>
        <v>1080</v>
      </c>
      <c r="M173" s="311">
        <f t="shared" si="12"/>
        <v>143.34063308779614</v>
      </c>
      <c r="N173" s="319"/>
      <c r="O173" s="4" t="s">
        <v>417</v>
      </c>
    </row>
    <row r="174" spans="1:15" ht="26.25" x14ac:dyDescent="0.25">
      <c r="A174" s="2">
        <v>173</v>
      </c>
      <c r="B174" s="27" t="s">
        <v>180</v>
      </c>
      <c r="C174" s="4">
        <v>2830</v>
      </c>
      <c r="D174" s="4" t="s">
        <v>6</v>
      </c>
      <c r="E174" s="127" t="s">
        <v>182</v>
      </c>
      <c r="F174" s="76"/>
      <c r="G174" s="7" t="s">
        <v>15</v>
      </c>
      <c r="H174" s="10">
        <v>10692</v>
      </c>
      <c r="I174" s="81">
        <v>70</v>
      </c>
      <c r="J174" s="81">
        <v>4</v>
      </c>
      <c r="K174" s="316"/>
      <c r="L174" s="9">
        <f t="shared" si="13"/>
        <v>840</v>
      </c>
      <c r="M174" s="311">
        <f t="shared" si="12"/>
        <v>111.48715906828588</v>
      </c>
      <c r="N174" s="319"/>
      <c r="O174" s="4" t="s">
        <v>417</v>
      </c>
    </row>
    <row r="175" spans="1:15" ht="26.25" x14ac:dyDescent="0.25">
      <c r="A175" s="2">
        <v>174</v>
      </c>
      <c r="B175" s="27" t="s">
        <v>180</v>
      </c>
      <c r="C175" s="4">
        <v>2829</v>
      </c>
      <c r="D175" s="4" t="s">
        <v>6</v>
      </c>
      <c r="E175" s="127" t="s">
        <v>82</v>
      </c>
      <c r="F175" s="76"/>
      <c r="G175" s="7" t="s">
        <v>15</v>
      </c>
      <c r="H175" s="10">
        <v>1244</v>
      </c>
      <c r="I175" s="81">
        <v>63</v>
      </c>
      <c r="J175" s="81">
        <v>7.2</v>
      </c>
      <c r="K175" s="316"/>
      <c r="L175" s="9">
        <f t="shared" si="13"/>
        <v>1360.8000000000002</v>
      </c>
      <c r="M175" s="311">
        <f t="shared" si="12"/>
        <v>180.60919769062315</v>
      </c>
      <c r="N175" s="319"/>
      <c r="O175" s="4" t="s">
        <v>417</v>
      </c>
    </row>
    <row r="176" spans="1:15" x14ac:dyDescent="0.25">
      <c r="A176" s="2">
        <v>175</v>
      </c>
      <c r="B176" s="125" t="s">
        <v>180</v>
      </c>
      <c r="C176" s="47">
        <v>1447</v>
      </c>
      <c r="D176" s="5" t="s">
        <v>6</v>
      </c>
      <c r="E176" s="149" t="s">
        <v>24</v>
      </c>
      <c r="F176" s="49"/>
      <c r="G176" s="50" t="s">
        <v>15</v>
      </c>
      <c r="H176" s="47">
        <v>598</v>
      </c>
      <c r="I176" s="8">
        <v>78</v>
      </c>
      <c r="J176" s="72">
        <v>6</v>
      </c>
      <c r="K176" s="317"/>
      <c r="L176" s="53">
        <f t="shared" si="13"/>
        <v>1404</v>
      </c>
      <c r="M176" s="310">
        <f t="shared" si="12"/>
        <v>186.34282301413498</v>
      </c>
      <c r="N176" s="320"/>
      <c r="O176" s="47" t="s">
        <v>417</v>
      </c>
    </row>
    <row r="177" spans="1:15" ht="26.25" x14ac:dyDescent="0.25">
      <c r="A177" s="2">
        <v>176</v>
      </c>
      <c r="B177" s="87" t="s">
        <v>183</v>
      </c>
      <c r="C177" s="88">
        <v>984</v>
      </c>
      <c r="D177" s="88" t="s">
        <v>6</v>
      </c>
      <c r="E177" s="91" t="s">
        <v>184</v>
      </c>
      <c r="F177" s="118" t="s">
        <v>185</v>
      </c>
      <c r="G177" s="91" t="s">
        <v>15</v>
      </c>
      <c r="H177" s="92">
        <v>1731</v>
      </c>
      <c r="I177" s="93">
        <v>120</v>
      </c>
      <c r="J177" s="112">
        <v>6</v>
      </c>
      <c r="K177" s="303">
        <f>SUM(I177)</f>
        <v>120</v>
      </c>
      <c r="L177" s="113">
        <f t="shared" si="13"/>
        <v>2160</v>
      </c>
      <c r="M177" s="309">
        <f t="shared" si="12"/>
        <v>286.68126617559227</v>
      </c>
      <c r="N177" s="112">
        <f>I177*J177</f>
        <v>720</v>
      </c>
      <c r="O177" s="74" t="s">
        <v>417</v>
      </c>
    </row>
    <row r="178" spans="1:15" x14ac:dyDescent="0.25">
      <c r="A178" s="2">
        <v>177</v>
      </c>
      <c r="B178" s="20" t="s">
        <v>186</v>
      </c>
      <c r="C178" s="31">
        <v>353</v>
      </c>
      <c r="D178" s="31" t="s">
        <v>6</v>
      </c>
      <c r="E178" s="39" t="s">
        <v>56</v>
      </c>
      <c r="F178" s="56"/>
      <c r="G178" s="142" t="s">
        <v>8</v>
      </c>
      <c r="H178" s="100">
        <v>779</v>
      </c>
      <c r="I178" s="104">
        <v>37</v>
      </c>
      <c r="J178" s="41">
        <v>5</v>
      </c>
      <c r="K178" s="315">
        <f>SUM(I178:I180)</f>
        <v>206</v>
      </c>
      <c r="L178" s="22">
        <f t="shared" si="13"/>
        <v>555</v>
      </c>
      <c r="M178" s="309">
        <f t="shared" si="12"/>
        <v>73.661158670117459</v>
      </c>
      <c r="N178" s="333">
        <f>I178*J178+I179*J179+I180*J180</f>
        <v>980.75</v>
      </c>
      <c r="O178" s="4" t="s">
        <v>417</v>
      </c>
    </row>
    <row r="179" spans="1:15" x14ac:dyDescent="0.25">
      <c r="A179" s="2">
        <v>178</v>
      </c>
      <c r="B179" s="27" t="s">
        <v>186</v>
      </c>
      <c r="C179" s="5" t="s">
        <v>187</v>
      </c>
      <c r="D179" s="5" t="s">
        <v>6</v>
      </c>
      <c r="E179" s="12" t="s">
        <v>16</v>
      </c>
      <c r="F179" s="42"/>
      <c r="G179" s="78" t="s">
        <v>8</v>
      </c>
      <c r="H179" s="5">
        <v>1313</v>
      </c>
      <c r="I179" s="29">
        <v>105</v>
      </c>
      <c r="J179" s="36">
        <v>5.75</v>
      </c>
      <c r="K179" s="316"/>
      <c r="L179" s="30">
        <f t="shared" si="13"/>
        <v>1811.25</v>
      </c>
      <c r="M179" s="311">
        <f t="shared" si="12"/>
        <v>240.39418674099142</v>
      </c>
      <c r="N179" s="334"/>
      <c r="O179" s="4" t="s">
        <v>417</v>
      </c>
    </row>
    <row r="180" spans="1:15" x14ac:dyDescent="0.25">
      <c r="A180" s="2">
        <v>179</v>
      </c>
      <c r="B180" s="11" t="s">
        <v>186</v>
      </c>
      <c r="C180" s="5" t="s">
        <v>370</v>
      </c>
      <c r="D180" s="4" t="s">
        <v>6</v>
      </c>
      <c r="E180" s="12" t="s">
        <v>56</v>
      </c>
      <c r="F180" s="12"/>
      <c r="G180" s="78" t="s">
        <v>8</v>
      </c>
      <c r="H180" s="36">
        <v>667</v>
      </c>
      <c r="I180" s="77">
        <v>64</v>
      </c>
      <c r="J180" s="8">
        <v>3</v>
      </c>
      <c r="K180" s="316"/>
      <c r="L180" s="9">
        <f t="shared" si="13"/>
        <v>576</v>
      </c>
      <c r="M180" s="310">
        <f t="shared" si="12"/>
        <v>76.448337646824598</v>
      </c>
      <c r="N180" s="334"/>
      <c r="O180" s="4" t="s">
        <v>417</v>
      </c>
    </row>
    <row r="181" spans="1:15" x14ac:dyDescent="0.25">
      <c r="A181" s="2">
        <v>180</v>
      </c>
      <c r="B181" s="87" t="s">
        <v>188</v>
      </c>
      <c r="C181" s="74">
        <v>3702</v>
      </c>
      <c r="D181" s="74" t="s">
        <v>6</v>
      </c>
      <c r="E181" s="95" t="s">
        <v>501</v>
      </c>
      <c r="F181" s="96"/>
      <c r="G181" s="111" t="s">
        <v>15</v>
      </c>
      <c r="H181" s="97">
        <v>1937</v>
      </c>
      <c r="I181" s="98">
        <v>170</v>
      </c>
      <c r="J181" s="73">
        <v>3</v>
      </c>
      <c r="K181" s="298">
        <f>I181</f>
        <v>170</v>
      </c>
      <c r="L181" s="94">
        <f t="shared" si="13"/>
        <v>1530</v>
      </c>
      <c r="M181" s="309">
        <f t="shared" si="12"/>
        <v>203.06589687437784</v>
      </c>
      <c r="N181" s="73">
        <f>I181*J181</f>
        <v>510</v>
      </c>
      <c r="O181" s="74" t="s">
        <v>417</v>
      </c>
    </row>
    <row r="182" spans="1:15" x14ac:dyDescent="0.25">
      <c r="A182" s="2">
        <v>181</v>
      </c>
      <c r="B182" s="87" t="s">
        <v>189</v>
      </c>
      <c r="C182" s="88">
        <v>3694</v>
      </c>
      <c r="D182" s="88" t="s">
        <v>6</v>
      </c>
      <c r="E182" s="89" t="s">
        <v>501</v>
      </c>
      <c r="F182" s="118"/>
      <c r="G182" s="119" t="s">
        <v>15</v>
      </c>
      <c r="H182" s="92">
        <v>7710</v>
      </c>
      <c r="I182" s="93">
        <v>787</v>
      </c>
      <c r="J182" s="73">
        <v>5.5</v>
      </c>
      <c r="K182" s="298">
        <f>SUM(I182)</f>
        <v>787</v>
      </c>
      <c r="L182" s="94">
        <f t="shared" si="13"/>
        <v>12985.5</v>
      </c>
      <c r="M182" s="309">
        <f t="shared" si="12"/>
        <v>1723.4720286681265</v>
      </c>
      <c r="N182" s="73">
        <f>I182*J182</f>
        <v>4328.5</v>
      </c>
      <c r="O182" s="47" t="s">
        <v>417</v>
      </c>
    </row>
    <row r="183" spans="1:15" x14ac:dyDescent="0.25">
      <c r="A183" s="2">
        <v>182</v>
      </c>
      <c r="B183" s="20" t="s">
        <v>190</v>
      </c>
      <c r="C183" s="186">
        <v>2591</v>
      </c>
      <c r="D183" s="186" t="s">
        <v>6</v>
      </c>
      <c r="E183" s="187" t="s">
        <v>71</v>
      </c>
      <c r="F183" s="188" t="s">
        <v>191</v>
      </c>
      <c r="G183" s="189" t="s">
        <v>192</v>
      </c>
      <c r="H183" s="190">
        <v>655</v>
      </c>
      <c r="I183" s="191">
        <v>77</v>
      </c>
      <c r="J183" s="192">
        <v>3.5</v>
      </c>
      <c r="K183" s="315">
        <f>SUM(I183:I188)</f>
        <v>861</v>
      </c>
      <c r="L183" s="193">
        <f>(I183*J183)*3</f>
        <v>808.5</v>
      </c>
      <c r="M183" s="309">
        <f t="shared" si="12"/>
        <v>107.30639060322515</v>
      </c>
      <c r="N183" s="318">
        <f>I183*J183+I184*J184+I185*J185+I186*J186+I187*J187+I188*J188</f>
        <v>3583.5</v>
      </c>
      <c r="O183" s="4" t="s">
        <v>417</v>
      </c>
    </row>
    <row r="184" spans="1:15" x14ac:dyDescent="0.25">
      <c r="A184" s="2">
        <v>183</v>
      </c>
      <c r="B184" s="27" t="s">
        <v>190</v>
      </c>
      <c r="C184" s="160">
        <v>2605</v>
      </c>
      <c r="D184" s="160" t="s">
        <v>6</v>
      </c>
      <c r="E184" s="161" t="s">
        <v>193</v>
      </c>
      <c r="F184" s="162" t="s">
        <v>191</v>
      </c>
      <c r="G184" s="194" t="s">
        <v>194</v>
      </c>
      <c r="H184" s="164">
        <v>503</v>
      </c>
      <c r="I184" s="165">
        <v>95</v>
      </c>
      <c r="J184" s="165">
        <v>3.5</v>
      </c>
      <c r="K184" s="316"/>
      <c r="L184" s="167">
        <f t="shared" si="13"/>
        <v>997.5</v>
      </c>
      <c r="M184" s="311">
        <f t="shared" si="12"/>
        <v>132.39100139358948</v>
      </c>
      <c r="N184" s="319"/>
      <c r="O184" s="4" t="s">
        <v>417</v>
      </c>
    </row>
    <row r="185" spans="1:15" x14ac:dyDescent="0.25">
      <c r="A185" s="2">
        <v>184</v>
      </c>
      <c r="B185" s="27" t="s">
        <v>190</v>
      </c>
      <c r="C185" s="160">
        <v>2608</v>
      </c>
      <c r="D185" s="160" t="s">
        <v>6</v>
      </c>
      <c r="E185" s="161" t="s">
        <v>16</v>
      </c>
      <c r="F185" s="162" t="s">
        <v>191</v>
      </c>
      <c r="G185" s="194" t="s">
        <v>195</v>
      </c>
      <c r="H185" s="164">
        <v>502</v>
      </c>
      <c r="I185" s="165">
        <v>75</v>
      </c>
      <c r="J185" s="165">
        <v>3.5</v>
      </c>
      <c r="K185" s="316"/>
      <c r="L185" s="167">
        <f t="shared" si="13"/>
        <v>787.5</v>
      </c>
      <c r="M185" s="311">
        <f t="shared" si="12"/>
        <v>104.51921162651801</v>
      </c>
      <c r="N185" s="319"/>
      <c r="O185" s="4" t="s">
        <v>417</v>
      </c>
    </row>
    <row r="186" spans="1:15" x14ac:dyDescent="0.25">
      <c r="A186" s="2">
        <v>185</v>
      </c>
      <c r="B186" s="46" t="s">
        <v>190</v>
      </c>
      <c r="C186" s="47">
        <v>2842</v>
      </c>
      <c r="D186" s="63" t="s">
        <v>6</v>
      </c>
      <c r="E186" s="48" t="s">
        <v>196</v>
      </c>
      <c r="F186" s="49"/>
      <c r="G186" s="50" t="s">
        <v>15</v>
      </c>
      <c r="H186" s="51">
        <v>3123</v>
      </c>
      <c r="I186" s="52">
        <v>570</v>
      </c>
      <c r="J186" s="52">
        <v>4.5</v>
      </c>
      <c r="K186" s="316"/>
      <c r="L186" s="53">
        <f t="shared" si="13"/>
        <v>7695</v>
      </c>
      <c r="M186" s="311">
        <f t="shared" si="12"/>
        <v>1021.3020107505474</v>
      </c>
      <c r="N186" s="319"/>
      <c r="O186" s="47" t="s">
        <v>417</v>
      </c>
    </row>
    <row r="187" spans="1:15" x14ac:dyDescent="0.25">
      <c r="A187" s="2">
        <v>186</v>
      </c>
      <c r="B187" s="20" t="s">
        <v>190</v>
      </c>
      <c r="C187" s="21" t="s">
        <v>197</v>
      </c>
      <c r="D187" s="31" t="s">
        <v>6</v>
      </c>
      <c r="E187" s="32" t="s">
        <v>49</v>
      </c>
      <c r="F187" s="33"/>
      <c r="G187" s="34" t="s">
        <v>15</v>
      </c>
      <c r="H187" s="24">
        <v>154</v>
      </c>
      <c r="I187" s="25">
        <v>0</v>
      </c>
      <c r="J187" s="29">
        <v>0</v>
      </c>
      <c r="K187" s="316"/>
      <c r="L187" s="30">
        <f t="shared" si="13"/>
        <v>0</v>
      </c>
      <c r="M187" s="309">
        <f t="shared" si="12"/>
        <v>0</v>
      </c>
      <c r="N187" s="319"/>
      <c r="O187" s="79" t="s">
        <v>418</v>
      </c>
    </row>
    <row r="188" spans="1:15" ht="26.25" x14ac:dyDescent="0.25">
      <c r="A188" s="2">
        <v>187</v>
      </c>
      <c r="B188" s="125" t="s">
        <v>190</v>
      </c>
      <c r="C188" s="195" t="s">
        <v>198</v>
      </c>
      <c r="D188" s="195" t="s">
        <v>6</v>
      </c>
      <c r="E188" s="196" t="s">
        <v>199</v>
      </c>
      <c r="F188" s="65"/>
      <c r="G188" s="197" t="s">
        <v>200</v>
      </c>
      <c r="H188" s="198">
        <v>237</v>
      </c>
      <c r="I188" s="199">
        <v>44</v>
      </c>
      <c r="J188" s="200">
        <v>3.5</v>
      </c>
      <c r="K188" s="317"/>
      <c r="L188" s="201">
        <f t="shared" si="13"/>
        <v>462</v>
      </c>
      <c r="M188" s="310">
        <f t="shared" si="12"/>
        <v>61.317937487557231</v>
      </c>
      <c r="N188" s="320"/>
      <c r="O188" s="47" t="s">
        <v>417</v>
      </c>
    </row>
    <row r="189" spans="1:15" x14ac:dyDescent="0.25">
      <c r="A189" s="2">
        <v>188</v>
      </c>
      <c r="B189" s="3" t="s">
        <v>201</v>
      </c>
      <c r="C189" s="54">
        <v>3637</v>
      </c>
      <c r="D189" s="54" t="s">
        <v>6</v>
      </c>
      <c r="E189" s="55" t="s">
        <v>202</v>
      </c>
      <c r="F189" s="107"/>
      <c r="G189" s="57" t="s">
        <v>203</v>
      </c>
      <c r="H189" s="58">
        <v>235</v>
      </c>
      <c r="I189" s="59">
        <v>705</v>
      </c>
      <c r="J189" s="60">
        <v>5</v>
      </c>
      <c r="K189" s="315">
        <f>SUM(I189:I190)</f>
        <v>795</v>
      </c>
      <c r="L189" s="61">
        <f t="shared" si="13"/>
        <v>10575</v>
      </c>
      <c r="M189" s="309">
        <f t="shared" si="12"/>
        <v>1403.5436989846705</v>
      </c>
      <c r="N189" s="318">
        <f>I189*J189+I190*J190</f>
        <v>3840</v>
      </c>
      <c r="O189" s="79" t="s">
        <v>417</v>
      </c>
    </row>
    <row r="190" spans="1:15" x14ac:dyDescent="0.25">
      <c r="A190" s="2">
        <v>189</v>
      </c>
      <c r="B190" s="125" t="s">
        <v>201</v>
      </c>
      <c r="C190" s="36">
        <v>2844</v>
      </c>
      <c r="D190" s="5" t="s">
        <v>6</v>
      </c>
      <c r="E190" s="12" t="s">
        <v>371</v>
      </c>
      <c r="F190" s="42"/>
      <c r="G190" s="78" t="s">
        <v>15</v>
      </c>
      <c r="H190" s="36">
        <v>4339</v>
      </c>
      <c r="I190" s="29">
        <v>90</v>
      </c>
      <c r="J190" s="8">
        <v>3.5</v>
      </c>
      <c r="K190" s="316"/>
      <c r="L190" s="9">
        <f>(I190*J190)*2</f>
        <v>630</v>
      </c>
      <c r="M190" s="311">
        <f t="shared" si="12"/>
        <v>83.615369301214415</v>
      </c>
      <c r="N190" s="319"/>
      <c r="O190" s="82" t="s">
        <v>420</v>
      </c>
    </row>
    <row r="191" spans="1:15" x14ac:dyDescent="0.25">
      <c r="A191" s="2">
        <v>190</v>
      </c>
      <c r="B191" s="122" t="s">
        <v>204</v>
      </c>
      <c r="C191" s="21">
        <v>3705</v>
      </c>
      <c r="D191" s="21" t="s">
        <v>6</v>
      </c>
      <c r="E191" s="32" t="s">
        <v>16</v>
      </c>
      <c r="F191" s="33"/>
      <c r="G191" s="75" t="s">
        <v>15</v>
      </c>
      <c r="H191" s="24">
        <v>2473</v>
      </c>
      <c r="I191" s="25">
        <v>195</v>
      </c>
      <c r="J191" s="37">
        <v>5</v>
      </c>
      <c r="K191" s="315">
        <f>SUM(I191:I192)</f>
        <v>720</v>
      </c>
      <c r="L191" s="124">
        <f t="shared" si="13"/>
        <v>2925</v>
      </c>
      <c r="M191" s="309">
        <f t="shared" si="12"/>
        <v>388.21421461278118</v>
      </c>
      <c r="N191" s="318">
        <f>I191*J191+I192*J192</f>
        <v>3600</v>
      </c>
      <c r="O191" s="4" t="s">
        <v>417</v>
      </c>
    </row>
    <row r="192" spans="1:15" x14ac:dyDescent="0.25">
      <c r="A192" s="2">
        <v>191</v>
      </c>
      <c r="B192" s="27" t="s">
        <v>204</v>
      </c>
      <c r="C192" s="4">
        <v>3706</v>
      </c>
      <c r="D192" s="5" t="s">
        <v>6</v>
      </c>
      <c r="E192" s="6" t="s">
        <v>501</v>
      </c>
      <c r="F192" s="76"/>
      <c r="G192" s="43" t="s">
        <v>15</v>
      </c>
      <c r="H192" s="10">
        <v>6164</v>
      </c>
      <c r="I192" s="81">
        <v>525</v>
      </c>
      <c r="J192" s="8">
        <v>5</v>
      </c>
      <c r="K192" s="316"/>
      <c r="L192" s="9">
        <f t="shared" si="13"/>
        <v>7875</v>
      </c>
      <c r="M192" s="310">
        <f t="shared" si="12"/>
        <v>1045.1921162651802</v>
      </c>
      <c r="N192" s="319"/>
      <c r="O192" s="4" t="s">
        <v>417</v>
      </c>
    </row>
    <row r="193" spans="1:15" x14ac:dyDescent="0.25">
      <c r="A193" s="2">
        <v>195</v>
      </c>
      <c r="B193" s="87" t="s">
        <v>205</v>
      </c>
      <c r="C193" s="88" t="s">
        <v>206</v>
      </c>
      <c r="D193" s="88" t="s">
        <v>6</v>
      </c>
      <c r="E193" s="89" t="s">
        <v>207</v>
      </c>
      <c r="F193" s="118" t="s">
        <v>32</v>
      </c>
      <c r="G193" s="91" t="s">
        <v>15</v>
      </c>
      <c r="H193" s="92">
        <v>834</v>
      </c>
      <c r="I193" s="93">
        <v>0</v>
      </c>
      <c r="J193" s="73">
        <v>0</v>
      </c>
      <c r="K193" s="303">
        <f>SUM(I193)</f>
        <v>0</v>
      </c>
      <c r="L193" s="94">
        <f t="shared" si="13"/>
        <v>0</v>
      </c>
      <c r="M193" s="309">
        <f t="shared" si="12"/>
        <v>0</v>
      </c>
      <c r="N193" s="112">
        <f>I193*J193</f>
        <v>0</v>
      </c>
      <c r="O193" s="144" t="s">
        <v>418</v>
      </c>
    </row>
    <row r="194" spans="1:15" x14ac:dyDescent="0.25">
      <c r="A194" s="2">
        <v>196</v>
      </c>
      <c r="B194" s="20" t="s">
        <v>209</v>
      </c>
      <c r="C194" s="31">
        <v>608</v>
      </c>
      <c r="D194" s="31" t="s">
        <v>208</v>
      </c>
      <c r="E194" s="39" t="s">
        <v>16</v>
      </c>
      <c r="F194" s="56"/>
      <c r="G194" s="34" t="s">
        <v>337</v>
      </c>
      <c r="H194" s="100">
        <v>1087</v>
      </c>
      <c r="I194" s="8">
        <v>315</v>
      </c>
      <c r="J194" s="8">
        <v>3</v>
      </c>
      <c r="K194" s="315">
        <f>SUM(I194:I198)</f>
        <v>645</v>
      </c>
      <c r="L194" s="9">
        <f t="shared" si="13"/>
        <v>2835</v>
      </c>
      <c r="M194" s="309">
        <f t="shared" si="12"/>
        <v>376.26916185546486</v>
      </c>
      <c r="N194" s="318">
        <f>I194*J194+I195*J195+I196*J196+I197*J197+I198*J198</f>
        <v>2022.5</v>
      </c>
      <c r="O194" s="4" t="s">
        <v>417</v>
      </c>
    </row>
    <row r="195" spans="1:15" x14ac:dyDescent="0.25">
      <c r="A195" s="2">
        <v>197</v>
      </c>
      <c r="B195" s="27" t="s">
        <v>209</v>
      </c>
      <c r="C195" s="5">
        <v>624</v>
      </c>
      <c r="D195" s="5" t="s">
        <v>208</v>
      </c>
      <c r="E195" s="12" t="s">
        <v>16</v>
      </c>
      <c r="F195" s="42"/>
      <c r="G195" s="7" t="s">
        <v>337</v>
      </c>
      <c r="H195" s="36">
        <v>928</v>
      </c>
      <c r="I195" s="77">
        <v>155</v>
      </c>
      <c r="J195" s="77">
        <v>3</v>
      </c>
      <c r="K195" s="316"/>
      <c r="L195" s="30">
        <f t="shared" si="13"/>
        <v>1395</v>
      </c>
      <c r="M195" s="311">
        <f t="shared" si="12"/>
        <v>185.14831773840334</v>
      </c>
      <c r="N195" s="319"/>
      <c r="O195" s="4" t="s">
        <v>417</v>
      </c>
    </row>
    <row r="196" spans="1:15" x14ac:dyDescent="0.25">
      <c r="A196" s="2">
        <v>198</v>
      </c>
      <c r="B196" s="27" t="s">
        <v>209</v>
      </c>
      <c r="C196" s="5">
        <v>2220</v>
      </c>
      <c r="D196" s="5" t="s">
        <v>208</v>
      </c>
      <c r="E196" s="12" t="s">
        <v>16</v>
      </c>
      <c r="F196" s="42"/>
      <c r="G196" s="7" t="s">
        <v>337</v>
      </c>
      <c r="H196" s="36">
        <v>1046</v>
      </c>
      <c r="I196" s="8">
        <v>175</v>
      </c>
      <c r="J196" s="8">
        <v>3.5</v>
      </c>
      <c r="K196" s="316"/>
      <c r="L196" s="9">
        <f t="shared" si="13"/>
        <v>1837.5</v>
      </c>
      <c r="M196" s="311">
        <f t="shared" si="12"/>
        <v>243.87816046187535</v>
      </c>
      <c r="N196" s="319"/>
      <c r="O196" s="4" t="s">
        <v>417</v>
      </c>
    </row>
    <row r="197" spans="1:15" x14ac:dyDescent="0.25">
      <c r="A197" s="2">
        <v>199</v>
      </c>
      <c r="B197" s="27" t="s">
        <v>209</v>
      </c>
      <c r="C197" s="5" t="s">
        <v>210</v>
      </c>
      <c r="D197" s="5" t="s">
        <v>208</v>
      </c>
      <c r="E197" s="12" t="s">
        <v>13</v>
      </c>
      <c r="F197" s="42"/>
      <c r="G197" s="7" t="s">
        <v>337</v>
      </c>
      <c r="H197" s="36">
        <v>261</v>
      </c>
      <c r="I197" s="77">
        <v>0</v>
      </c>
      <c r="J197" s="77">
        <v>0</v>
      </c>
      <c r="K197" s="316"/>
      <c r="L197" s="30">
        <f t="shared" si="13"/>
        <v>0</v>
      </c>
      <c r="M197" s="311">
        <f t="shared" si="12"/>
        <v>0</v>
      </c>
      <c r="N197" s="319"/>
      <c r="O197" s="79" t="s">
        <v>418</v>
      </c>
    </row>
    <row r="198" spans="1:15" x14ac:dyDescent="0.25">
      <c r="A198" s="2">
        <v>200</v>
      </c>
      <c r="B198" s="46" t="s">
        <v>209</v>
      </c>
      <c r="C198" s="63" t="s">
        <v>211</v>
      </c>
      <c r="D198" s="63" t="s">
        <v>208</v>
      </c>
      <c r="E198" s="202" t="s">
        <v>16</v>
      </c>
      <c r="F198" s="203"/>
      <c r="G198" s="202" t="s">
        <v>337</v>
      </c>
      <c r="H198" s="67">
        <v>160</v>
      </c>
      <c r="I198" s="72">
        <v>0</v>
      </c>
      <c r="J198" s="72">
        <v>0</v>
      </c>
      <c r="K198" s="317"/>
      <c r="L198" s="53">
        <f t="shared" ref="L198:L266" si="19">(I198*J198)*3</f>
        <v>0</v>
      </c>
      <c r="M198" s="310">
        <f t="shared" si="12"/>
        <v>0</v>
      </c>
      <c r="N198" s="320"/>
      <c r="O198" s="116" t="s">
        <v>418</v>
      </c>
    </row>
    <row r="199" spans="1:15" x14ac:dyDescent="0.25">
      <c r="A199" s="2">
        <v>201</v>
      </c>
      <c r="B199" s="20" t="s">
        <v>458</v>
      </c>
      <c r="C199" s="5">
        <v>2682</v>
      </c>
      <c r="D199" s="5" t="s">
        <v>208</v>
      </c>
      <c r="E199" s="28" t="s">
        <v>16</v>
      </c>
      <c r="F199" s="204"/>
      <c r="G199" s="7" t="s">
        <v>337</v>
      </c>
      <c r="H199" s="36">
        <v>5568</v>
      </c>
      <c r="I199" s="8">
        <v>290</v>
      </c>
      <c r="J199" s="81">
        <v>2.5</v>
      </c>
      <c r="K199" s="315">
        <f>SUM(I199:I200)</f>
        <v>755</v>
      </c>
      <c r="L199" s="9">
        <f>(I199*J199)*2</f>
        <v>1450</v>
      </c>
      <c r="M199" s="309">
        <f t="shared" si="12"/>
        <v>192.44807220120776</v>
      </c>
      <c r="N199" s="318">
        <f>I199*J199+I200*J200</f>
        <v>2585</v>
      </c>
      <c r="O199" s="4" t="s">
        <v>420</v>
      </c>
    </row>
    <row r="200" spans="1:15" ht="51.75" x14ac:dyDescent="0.25">
      <c r="A200" s="2">
        <v>202</v>
      </c>
      <c r="B200" s="27" t="s">
        <v>458</v>
      </c>
      <c r="C200" s="195">
        <v>2681</v>
      </c>
      <c r="D200" s="195" t="s">
        <v>208</v>
      </c>
      <c r="E200" s="205" t="s">
        <v>16</v>
      </c>
      <c r="F200" s="63"/>
      <c r="G200" s="206" t="s">
        <v>428</v>
      </c>
      <c r="H200" s="195">
        <v>7200</v>
      </c>
      <c r="I200" s="166">
        <v>465</v>
      </c>
      <c r="J200" s="200">
        <v>4</v>
      </c>
      <c r="K200" s="317"/>
      <c r="L200" s="201">
        <f t="shared" si="19"/>
        <v>5580</v>
      </c>
      <c r="M200" s="310">
        <f t="shared" ref="M200:M266" si="20">L200/7.5345</f>
        <v>740.59327095361334</v>
      </c>
      <c r="N200" s="320"/>
      <c r="O200" s="160" t="s">
        <v>417</v>
      </c>
    </row>
    <row r="201" spans="1:15" x14ac:dyDescent="0.25">
      <c r="A201" s="2">
        <v>203</v>
      </c>
      <c r="B201" s="20" t="s">
        <v>189</v>
      </c>
      <c r="C201" s="5">
        <v>2673</v>
      </c>
      <c r="D201" s="5" t="s">
        <v>208</v>
      </c>
      <c r="E201" s="28" t="s">
        <v>16</v>
      </c>
      <c r="F201" s="204"/>
      <c r="G201" s="28" t="s">
        <v>372</v>
      </c>
      <c r="H201" s="36">
        <v>16229</v>
      </c>
      <c r="I201" s="73">
        <v>530</v>
      </c>
      <c r="J201" s="81">
        <v>5.0999999999999996</v>
      </c>
      <c r="K201" s="296">
        <f>SUM(I201)</f>
        <v>530</v>
      </c>
      <c r="L201" s="9">
        <f t="shared" si="19"/>
        <v>8109</v>
      </c>
      <c r="M201" s="309">
        <f t="shared" si="20"/>
        <v>1076.2492534342025</v>
      </c>
      <c r="N201" s="26">
        <f>I201*J201</f>
        <v>2703</v>
      </c>
      <c r="O201" s="74" t="s">
        <v>417</v>
      </c>
    </row>
    <row r="202" spans="1:15" x14ac:dyDescent="0.25">
      <c r="A202" s="2">
        <v>204</v>
      </c>
      <c r="B202" s="207" t="s">
        <v>212</v>
      </c>
      <c r="C202" s="31">
        <v>1931</v>
      </c>
      <c r="D202" s="31" t="s">
        <v>208</v>
      </c>
      <c r="E202" s="39" t="s">
        <v>16</v>
      </c>
      <c r="F202" s="56" t="s">
        <v>14</v>
      </c>
      <c r="G202" s="34" t="s">
        <v>337</v>
      </c>
      <c r="H202" s="100">
        <v>328</v>
      </c>
      <c r="I202" s="104">
        <v>75</v>
      </c>
      <c r="J202" s="104">
        <v>3.5</v>
      </c>
      <c r="K202" s="315">
        <f>SUM(I202:I208)</f>
        <v>4239</v>
      </c>
      <c r="L202" s="106">
        <f t="shared" si="19"/>
        <v>787.5</v>
      </c>
      <c r="M202" s="309">
        <f t="shared" si="20"/>
        <v>104.51921162651801</v>
      </c>
      <c r="N202" s="318">
        <f>I202*J202+I203*J203+I204*J204+I205*J205+I206*J206+I207*J207+I208*J208</f>
        <v>15905</v>
      </c>
      <c r="O202" s="4" t="s">
        <v>417</v>
      </c>
    </row>
    <row r="203" spans="1:15" x14ac:dyDescent="0.25">
      <c r="A203" s="2">
        <v>205</v>
      </c>
      <c r="B203" s="27" t="s">
        <v>212</v>
      </c>
      <c r="C203" s="5">
        <v>1965</v>
      </c>
      <c r="D203" s="5" t="s">
        <v>208</v>
      </c>
      <c r="E203" s="12" t="s">
        <v>16</v>
      </c>
      <c r="F203" s="42" t="s">
        <v>14</v>
      </c>
      <c r="G203" s="7" t="s">
        <v>337</v>
      </c>
      <c r="H203" s="36">
        <v>2303</v>
      </c>
      <c r="I203" s="29">
        <v>175</v>
      </c>
      <c r="J203" s="29">
        <v>3.2</v>
      </c>
      <c r="K203" s="316"/>
      <c r="L203" s="30">
        <f t="shared" si="19"/>
        <v>1680</v>
      </c>
      <c r="M203" s="311">
        <f t="shared" si="20"/>
        <v>222.97431813657175</v>
      </c>
      <c r="N203" s="319"/>
      <c r="O203" s="4" t="s">
        <v>417</v>
      </c>
    </row>
    <row r="204" spans="1:15" x14ac:dyDescent="0.25">
      <c r="A204" s="2">
        <v>206</v>
      </c>
      <c r="B204" s="27" t="s">
        <v>212</v>
      </c>
      <c r="C204" s="5">
        <v>2673</v>
      </c>
      <c r="D204" s="5" t="s">
        <v>208</v>
      </c>
      <c r="E204" s="12" t="s">
        <v>16</v>
      </c>
      <c r="F204" s="42"/>
      <c r="G204" s="146" t="s">
        <v>213</v>
      </c>
      <c r="H204" s="36">
        <v>16229</v>
      </c>
      <c r="I204" s="29">
        <v>1600</v>
      </c>
      <c r="J204" s="29">
        <v>5</v>
      </c>
      <c r="K204" s="316"/>
      <c r="L204" s="30">
        <f t="shared" si="19"/>
        <v>24000</v>
      </c>
      <c r="M204" s="311">
        <f t="shared" si="20"/>
        <v>3185.3474019510249</v>
      </c>
      <c r="N204" s="319"/>
      <c r="O204" s="4" t="s">
        <v>417</v>
      </c>
    </row>
    <row r="205" spans="1:15" x14ac:dyDescent="0.25">
      <c r="A205" s="2">
        <v>207</v>
      </c>
      <c r="B205" s="27" t="s">
        <v>212</v>
      </c>
      <c r="C205" s="5">
        <v>2675</v>
      </c>
      <c r="D205" s="5" t="s">
        <v>208</v>
      </c>
      <c r="E205" s="12" t="s">
        <v>16</v>
      </c>
      <c r="F205" s="42"/>
      <c r="G205" s="7" t="s">
        <v>337</v>
      </c>
      <c r="H205" s="5">
        <v>3318</v>
      </c>
      <c r="I205" s="29">
        <v>780</v>
      </c>
      <c r="J205" s="29">
        <v>3</v>
      </c>
      <c r="K205" s="316"/>
      <c r="L205" s="30">
        <f>(I205*J205)*2</f>
        <v>4680</v>
      </c>
      <c r="M205" s="311">
        <f t="shared" si="20"/>
        <v>621.14274338044993</v>
      </c>
      <c r="N205" s="319"/>
      <c r="O205" s="4" t="s">
        <v>420</v>
      </c>
    </row>
    <row r="206" spans="1:15" x14ac:dyDescent="0.25">
      <c r="A206" s="2">
        <v>208</v>
      </c>
      <c r="B206" s="27" t="s">
        <v>212</v>
      </c>
      <c r="C206" s="5">
        <v>2676</v>
      </c>
      <c r="D206" s="5" t="s">
        <v>208</v>
      </c>
      <c r="E206" s="12" t="s">
        <v>16</v>
      </c>
      <c r="F206" s="42"/>
      <c r="G206" s="7" t="s">
        <v>337</v>
      </c>
      <c r="H206" s="36">
        <v>6041</v>
      </c>
      <c r="I206" s="29">
        <v>1100</v>
      </c>
      <c r="J206" s="29">
        <v>3.3</v>
      </c>
      <c r="K206" s="316"/>
      <c r="L206" s="30">
        <f>(I206*J206)*2</f>
        <v>7260</v>
      </c>
      <c r="M206" s="311">
        <f t="shared" si="20"/>
        <v>963.56758909018504</v>
      </c>
      <c r="N206" s="319"/>
      <c r="O206" s="82" t="s">
        <v>420</v>
      </c>
    </row>
    <row r="207" spans="1:15" x14ac:dyDescent="0.25">
      <c r="A207" s="2">
        <v>209</v>
      </c>
      <c r="B207" s="27" t="s">
        <v>212</v>
      </c>
      <c r="C207" s="5">
        <v>1775</v>
      </c>
      <c r="D207" s="5" t="s">
        <v>208</v>
      </c>
      <c r="E207" s="12" t="s">
        <v>16</v>
      </c>
      <c r="F207" s="12"/>
      <c r="G207" s="7" t="s">
        <v>373</v>
      </c>
      <c r="H207" s="5">
        <v>672</v>
      </c>
      <c r="I207" s="77">
        <v>189</v>
      </c>
      <c r="J207" s="77">
        <v>2.5</v>
      </c>
      <c r="K207" s="316"/>
      <c r="L207" s="30">
        <f>(I207*J207)*1</f>
        <v>472.5</v>
      </c>
      <c r="M207" s="311">
        <f t="shared" si="20"/>
        <v>62.711526975910807</v>
      </c>
      <c r="N207" s="319"/>
      <c r="O207" s="4" t="s">
        <v>419</v>
      </c>
    </row>
    <row r="208" spans="1:15" x14ac:dyDescent="0.25">
      <c r="A208" s="2">
        <v>210</v>
      </c>
      <c r="B208" s="27" t="s">
        <v>212</v>
      </c>
      <c r="C208" s="63">
        <v>1908</v>
      </c>
      <c r="D208" s="63" t="s">
        <v>208</v>
      </c>
      <c r="E208" s="64" t="s">
        <v>16</v>
      </c>
      <c r="F208" s="64"/>
      <c r="G208" s="50" t="s">
        <v>374</v>
      </c>
      <c r="H208" s="36">
        <v>1008</v>
      </c>
      <c r="I208" s="29">
        <v>320</v>
      </c>
      <c r="J208" s="69">
        <v>2</v>
      </c>
      <c r="K208" s="317"/>
      <c r="L208" s="70">
        <f>(I208*J208)*1</f>
        <v>640</v>
      </c>
      <c r="M208" s="310">
        <f t="shared" si="20"/>
        <v>84.942597385360671</v>
      </c>
      <c r="N208" s="320"/>
      <c r="O208" s="47" t="s">
        <v>419</v>
      </c>
    </row>
    <row r="209" spans="1:15" x14ac:dyDescent="0.25">
      <c r="A209" s="2">
        <v>211</v>
      </c>
      <c r="B209" s="207" t="s">
        <v>214</v>
      </c>
      <c r="C209" s="31">
        <v>2224</v>
      </c>
      <c r="D209" s="31" t="s">
        <v>208</v>
      </c>
      <c r="E209" s="39" t="s">
        <v>16</v>
      </c>
      <c r="F209" s="56"/>
      <c r="G209" s="34" t="s">
        <v>337</v>
      </c>
      <c r="H209" s="100">
        <v>504</v>
      </c>
      <c r="I209" s="104">
        <v>150</v>
      </c>
      <c r="J209" s="41">
        <v>2.2000000000000002</v>
      </c>
      <c r="K209" s="315">
        <f>SUM(I209:I215)</f>
        <v>1060</v>
      </c>
      <c r="L209" s="22">
        <f>(I209*J209)*1</f>
        <v>330</v>
      </c>
      <c r="M209" s="309">
        <f t="shared" si="20"/>
        <v>43.798526776826598</v>
      </c>
      <c r="N209" s="318">
        <f>I209*J209+I210*J210+I211*J211+I212*J212+I213*J213+I214*J214+I215*J215</f>
        <v>3634</v>
      </c>
      <c r="O209" s="101" t="s">
        <v>419</v>
      </c>
    </row>
    <row r="210" spans="1:15" x14ac:dyDescent="0.25">
      <c r="A210" s="2">
        <v>212</v>
      </c>
      <c r="B210" s="27" t="s">
        <v>214</v>
      </c>
      <c r="C210" s="5">
        <v>2668</v>
      </c>
      <c r="D210" s="5" t="s">
        <v>208</v>
      </c>
      <c r="E210" s="12" t="s">
        <v>16</v>
      </c>
      <c r="F210" s="42"/>
      <c r="G210" s="7" t="s">
        <v>337</v>
      </c>
      <c r="H210" s="36">
        <v>3355</v>
      </c>
      <c r="I210" s="29">
        <v>300</v>
      </c>
      <c r="J210" s="29">
        <v>4</v>
      </c>
      <c r="K210" s="316"/>
      <c r="L210" s="30">
        <f t="shared" si="19"/>
        <v>3600</v>
      </c>
      <c r="M210" s="311">
        <f t="shared" si="20"/>
        <v>477.80211029265377</v>
      </c>
      <c r="N210" s="319"/>
      <c r="O210" s="4" t="s">
        <v>417</v>
      </c>
    </row>
    <row r="211" spans="1:15" x14ac:dyDescent="0.25">
      <c r="A211" s="2">
        <v>213</v>
      </c>
      <c r="B211" s="27" t="s">
        <v>214</v>
      </c>
      <c r="C211" s="5">
        <v>2668</v>
      </c>
      <c r="D211" s="5" t="s">
        <v>208</v>
      </c>
      <c r="E211" s="12" t="s">
        <v>16</v>
      </c>
      <c r="F211" s="42"/>
      <c r="G211" s="7" t="s">
        <v>337</v>
      </c>
      <c r="H211" s="36">
        <v>3355</v>
      </c>
      <c r="I211" s="29">
        <v>240</v>
      </c>
      <c r="J211" s="29">
        <v>2.6</v>
      </c>
      <c r="K211" s="316"/>
      <c r="L211" s="30">
        <f>(I211*J211)*2</f>
        <v>1248</v>
      </c>
      <c r="M211" s="311">
        <f t="shared" si="20"/>
        <v>165.6380649014533</v>
      </c>
      <c r="N211" s="319"/>
      <c r="O211" s="4" t="s">
        <v>420</v>
      </c>
    </row>
    <row r="212" spans="1:15" x14ac:dyDescent="0.25">
      <c r="A212" s="2">
        <v>214</v>
      </c>
      <c r="B212" s="27" t="s">
        <v>214</v>
      </c>
      <c r="C212" s="5">
        <v>2680</v>
      </c>
      <c r="D212" s="5" t="s">
        <v>208</v>
      </c>
      <c r="E212" s="12" t="s">
        <v>16</v>
      </c>
      <c r="F212" s="42"/>
      <c r="G212" s="146" t="s">
        <v>337</v>
      </c>
      <c r="H212" s="36">
        <v>3280</v>
      </c>
      <c r="I212" s="29">
        <v>370</v>
      </c>
      <c r="J212" s="29">
        <v>4</v>
      </c>
      <c r="K212" s="316"/>
      <c r="L212" s="30">
        <f t="shared" si="19"/>
        <v>4440</v>
      </c>
      <c r="M212" s="311">
        <f t="shared" si="20"/>
        <v>589.28926936093967</v>
      </c>
      <c r="N212" s="319"/>
      <c r="O212" s="4" t="s">
        <v>417</v>
      </c>
    </row>
    <row r="213" spans="1:15" x14ac:dyDescent="0.25">
      <c r="A213" s="2">
        <v>215</v>
      </c>
      <c r="B213" s="27" t="s">
        <v>214</v>
      </c>
      <c r="C213" s="5" t="s">
        <v>215</v>
      </c>
      <c r="D213" s="5" t="s">
        <v>208</v>
      </c>
      <c r="E213" s="12" t="s">
        <v>16</v>
      </c>
      <c r="F213" s="42"/>
      <c r="G213" s="146" t="s">
        <v>337</v>
      </c>
      <c r="H213" s="36">
        <v>80</v>
      </c>
      <c r="I213" s="29">
        <v>0</v>
      </c>
      <c r="J213" s="8">
        <v>0</v>
      </c>
      <c r="K213" s="316"/>
      <c r="L213" s="9">
        <f t="shared" si="19"/>
        <v>0</v>
      </c>
      <c r="M213" s="311">
        <f t="shared" si="20"/>
        <v>0</v>
      </c>
      <c r="N213" s="319"/>
      <c r="O213" s="79" t="s">
        <v>418</v>
      </c>
    </row>
    <row r="214" spans="1:15" x14ac:dyDescent="0.25">
      <c r="A214" s="2">
        <v>216</v>
      </c>
      <c r="B214" s="27" t="s">
        <v>214</v>
      </c>
      <c r="C214" s="160" t="s">
        <v>216</v>
      </c>
      <c r="D214" s="160" t="s">
        <v>208</v>
      </c>
      <c r="E214" s="161" t="s">
        <v>217</v>
      </c>
      <c r="F214" s="42"/>
      <c r="G214" s="208" t="s">
        <v>218</v>
      </c>
      <c r="H214" s="164">
        <v>70</v>
      </c>
      <c r="I214" s="165">
        <v>0</v>
      </c>
      <c r="J214" s="166">
        <v>0</v>
      </c>
      <c r="K214" s="316"/>
      <c r="L214" s="167">
        <f t="shared" si="19"/>
        <v>0</v>
      </c>
      <c r="M214" s="311">
        <f t="shared" si="20"/>
        <v>0</v>
      </c>
      <c r="N214" s="319"/>
      <c r="O214" s="209" t="s">
        <v>418</v>
      </c>
    </row>
    <row r="215" spans="1:15" x14ac:dyDescent="0.25">
      <c r="A215" s="2">
        <v>217</v>
      </c>
      <c r="B215" s="46" t="s">
        <v>214</v>
      </c>
      <c r="C215" s="63" t="s">
        <v>219</v>
      </c>
      <c r="D215" s="63" t="s">
        <v>208</v>
      </c>
      <c r="E215" s="64" t="s">
        <v>16</v>
      </c>
      <c r="F215" s="65"/>
      <c r="G215" s="50" t="s">
        <v>12</v>
      </c>
      <c r="H215" s="67">
        <v>1047</v>
      </c>
      <c r="I215" s="29">
        <v>0</v>
      </c>
      <c r="J215" s="72">
        <v>0</v>
      </c>
      <c r="K215" s="317"/>
      <c r="L215" s="53">
        <f t="shared" si="19"/>
        <v>0</v>
      </c>
      <c r="M215" s="310">
        <f t="shared" si="20"/>
        <v>0</v>
      </c>
      <c r="N215" s="320"/>
      <c r="O215" s="116" t="s">
        <v>418</v>
      </c>
    </row>
    <row r="216" spans="1:15" x14ac:dyDescent="0.25">
      <c r="A216" s="2">
        <v>218</v>
      </c>
      <c r="B216" s="207" t="s">
        <v>221</v>
      </c>
      <c r="C216" s="31">
        <v>932</v>
      </c>
      <c r="D216" s="31" t="s">
        <v>208</v>
      </c>
      <c r="E216" s="39" t="s">
        <v>16</v>
      </c>
      <c r="F216" s="56"/>
      <c r="G216" s="34" t="s">
        <v>337</v>
      </c>
      <c r="H216" s="100">
        <v>1780</v>
      </c>
      <c r="I216" s="104">
        <v>162</v>
      </c>
      <c r="J216" s="29">
        <v>4.5</v>
      </c>
      <c r="K216" s="315">
        <f>SUM(I216:I225)</f>
        <v>10122</v>
      </c>
      <c r="L216" s="30">
        <f t="shared" si="19"/>
        <v>2187</v>
      </c>
      <c r="M216" s="309">
        <f t="shared" si="20"/>
        <v>290.26478200278717</v>
      </c>
      <c r="N216" s="318">
        <f>I216*J216+I217*J217+I218*J218+I219*J219+I221*J221+I222*J222+I223*J223+I224*J224+I225*J225</f>
        <v>30147</v>
      </c>
      <c r="O216" s="4" t="s">
        <v>417</v>
      </c>
    </row>
    <row r="217" spans="1:15" x14ac:dyDescent="0.25">
      <c r="A217" s="2">
        <v>219</v>
      </c>
      <c r="B217" s="27" t="s">
        <v>221</v>
      </c>
      <c r="C217" s="5">
        <v>2660</v>
      </c>
      <c r="D217" s="5" t="s">
        <v>208</v>
      </c>
      <c r="E217" s="12" t="s">
        <v>16</v>
      </c>
      <c r="F217" s="42"/>
      <c r="G217" s="7" t="s">
        <v>337</v>
      </c>
      <c r="H217" s="36">
        <v>5403</v>
      </c>
      <c r="I217" s="29">
        <v>730</v>
      </c>
      <c r="J217" s="29">
        <v>3.1</v>
      </c>
      <c r="K217" s="321"/>
      <c r="L217" s="30">
        <f>(I217*J217)*2</f>
        <v>4526</v>
      </c>
      <c r="M217" s="311">
        <f t="shared" si="20"/>
        <v>600.70343088459754</v>
      </c>
      <c r="N217" s="319"/>
      <c r="O217" s="4" t="s">
        <v>420</v>
      </c>
    </row>
    <row r="218" spans="1:15" x14ac:dyDescent="0.25">
      <c r="A218" s="2">
        <v>220</v>
      </c>
      <c r="B218" s="27" t="s">
        <v>221</v>
      </c>
      <c r="C218" s="5">
        <v>2661</v>
      </c>
      <c r="D218" s="5" t="s">
        <v>208</v>
      </c>
      <c r="E218" s="12" t="s">
        <v>16</v>
      </c>
      <c r="F218" s="42"/>
      <c r="G218" s="7" t="s">
        <v>337</v>
      </c>
      <c r="H218" s="36">
        <v>19272</v>
      </c>
      <c r="I218" s="29">
        <v>710</v>
      </c>
      <c r="J218" s="29">
        <v>2.5</v>
      </c>
      <c r="K218" s="321"/>
      <c r="L218" s="30">
        <f>(I218*J218)*2</f>
        <v>3550</v>
      </c>
      <c r="M218" s="311">
        <f t="shared" si="20"/>
        <v>471.16596987192247</v>
      </c>
      <c r="N218" s="319"/>
      <c r="O218" s="82" t="s">
        <v>420</v>
      </c>
    </row>
    <row r="219" spans="1:15" x14ac:dyDescent="0.25">
      <c r="A219" s="2">
        <v>221</v>
      </c>
      <c r="B219" s="27" t="s">
        <v>221</v>
      </c>
      <c r="C219" s="5">
        <v>2661</v>
      </c>
      <c r="D219" s="5" t="s">
        <v>208</v>
      </c>
      <c r="E219" s="12" t="s">
        <v>16</v>
      </c>
      <c r="F219" s="12"/>
      <c r="G219" s="7" t="s">
        <v>337</v>
      </c>
      <c r="H219" s="5">
        <v>19272</v>
      </c>
      <c r="I219" s="77">
        <v>200</v>
      </c>
      <c r="J219" s="44">
        <v>3.5</v>
      </c>
      <c r="K219" s="321"/>
      <c r="L219" s="210">
        <f t="shared" si="19"/>
        <v>2100</v>
      </c>
      <c r="M219" s="311">
        <f t="shared" si="20"/>
        <v>278.71789767071471</v>
      </c>
      <c r="N219" s="319"/>
      <c r="O219" s="4" t="s">
        <v>417</v>
      </c>
    </row>
    <row r="220" spans="1:15" x14ac:dyDescent="0.25">
      <c r="A220" s="2">
        <v>222</v>
      </c>
      <c r="B220" s="27" t="s">
        <v>221</v>
      </c>
      <c r="C220" s="5">
        <v>2661</v>
      </c>
      <c r="D220" s="5" t="s">
        <v>208</v>
      </c>
      <c r="E220" s="12" t="s">
        <v>16</v>
      </c>
      <c r="F220" s="12"/>
      <c r="G220" s="7" t="s">
        <v>337</v>
      </c>
      <c r="H220" s="5">
        <v>19272</v>
      </c>
      <c r="I220" s="77">
        <v>680</v>
      </c>
      <c r="J220" s="44">
        <v>2.5</v>
      </c>
      <c r="K220" s="321"/>
      <c r="L220" s="210">
        <f>(I220*J220)*2</f>
        <v>3400</v>
      </c>
      <c r="M220" s="311">
        <f t="shared" si="20"/>
        <v>451.25754860972853</v>
      </c>
      <c r="N220" s="319"/>
      <c r="O220" s="82" t="s">
        <v>420</v>
      </c>
    </row>
    <row r="221" spans="1:15" x14ac:dyDescent="0.25">
      <c r="A221" s="2">
        <v>223</v>
      </c>
      <c r="B221" s="27" t="s">
        <v>221</v>
      </c>
      <c r="C221" s="5">
        <v>2658</v>
      </c>
      <c r="D221" s="5" t="s">
        <v>208</v>
      </c>
      <c r="E221" s="12" t="s">
        <v>16</v>
      </c>
      <c r="F221" s="12"/>
      <c r="G221" s="7" t="s">
        <v>337</v>
      </c>
      <c r="H221" s="5">
        <v>23680</v>
      </c>
      <c r="I221" s="77">
        <v>4300</v>
      </c>
      <c r="J221" s="8">
        <v>2.8</v>
      </c>
      <c r="K221" s="321"/>
      <c r="L221" s="9">
        <f>(I221*J221)*2</f>
        <v>24080</v>
      </c>
      <c r="M221" s="311">
        <f t="shared" si="20"/>
        <v>3195.9652266241951</v>
      </c>
      <c r="N221" s="319"/>
      <c r="O221" s="4" t="s">
        <v>420</v>
      </c>
    </row>
    <row r="222" spans="1:15" x14ac:dyDescent="0.25">
      <c r="A222" s="2">
        <v>224</v>
      </c>
      <c r="B222" s="27" t="s">
        <v>221</v>
      </c>
      <c r="C222" s="5">
        <v>1027</v>
      </c>
      <c r="D222" s="5" t="s">
        <v>208</v>
      </c>
      <c r="E222" s="12" t="s">
        <v>16</v>
      </c>
      <c r="F222" s="12"/>
      <c r="G222" s="7" t="s">
        <v>337</v>
      </c>
      <c r="H222" s="5">
        <v>1437</v>
      </c>
      <c r="I222" s="77">
        <v>360</v>
      </c>
      <c r="J222" s="8">
        <v>2.5</v>
      </c>
      <c r="K222" s="321"/>
      <c r="L222" s="9">
        <f>(I222*J222)*1</f>
        <v>900</v>
      </c>
      <c r="M222" s="311">
        <f t="shared" si="20"/>
        <v>119.45052757316344</v>
      </c>
      <c r="N222" s="319"/>
      <c r="O222" s="82" t="s">
        <v>419</v>
      </c>
    </row>
    <row r="223" spans="1:15" x14ac:dyDescent="0.25">
      <c r="A223" s="2">
        <v>225</v>
      </c>
      <c r="B223" s="27" t="s">
        <v>221</v>
      </c>
      <c r="C223" s="5">
        <v>1019</v>
      </c>
      <c r="D223" s="5" t="s">
        <v>208</v>
      </c>
      <c r="E223" s="12" t="s">
        <v>376</v>
      </c>
      <c r="F223" s="12"/>
      <c r="G223" s="7" t="s">
        <v>337</v>
      </c>
      <c r="H223" s="5">
        <v>452</v>
      </c>
      <c r="I223" s="77">
        <v>100</v>
      </c>
      <c r="J223" s="8">
        <v>2.2000000000000002</v>
      </c>
      <c r="K223" s="321"/>
      <c r="L223" s="9">
        <f>(I223*J223)*1</f>
        <v>220.00000000000003</v>
      </c>
      <c r="M223" s="311">
        <f t="shared" si="20"/>
        <v>29.199017851217732</v>
      </c>
      <c r="N223" s="319"/>
      <c r="O223" s="4" t="s">
        <v>419</v>
      </c>
    </row>
    <row r="224" spans="1:15" ht="51.75" x14ac:dyDescent="0.25">
      <c r="A224" s="2">
        <v>226</v>
      </c>
      <c r="B224" s="27" t="s">
        <v>221</v>
      </c>
      <c r="C224" s="160">
        <v>2662</v>
      </c>
      <c r="D224" s="160" t="s">
        <v>208</v>
      </c>
      <c r="E224" s="161" t="s">
        <v>16</v>
      </c>
      <c r="F224" s="12"/>
      <c r="G224" s="163" t="s">
        <v>428</v>
      </c>
      <c r="H224" s="160">
        <v>26044</v>
      </c>
      <c r="I224" s="166">
        <v>1870</v>
      </c>
      <c r="J224" s="166">
        <v>4</v>
      </c>
      <c r="K224" s="321"/>
      <c r="L224" s="167">
        <f t="shared" si="19"/>
        <v>22440</v>
      </c>
      <c r="M224" s="311">
        <f t="shared" si="20"/>
        <v>2978.2998208242084</v>
      </c>
      <c r="N224" s="319"/>
      <c r="O224" s="160" t="s">
        <v>417</v>
      </c>
    </row>
    <row r="225" spans="1:15" ht="51.75" x14ac:dyDescent="0.25">
      <c r="A225" s="2">
        <v>227</v>
      </c>
      <c r="B225" s="27" t="s">
        <v>221</v>
      </c>
      <c r="C225" s="160">
        <v>2662</v>
      </c>
      <c r="D225" s="160" t="s">
        <v>208</v>
      </c>
      <c r="E225" s="161" t="s">
        <v>16</v>
      </c>
      <c r="F225" s="64"/>
      <c r="G225" s="163" t="s">
        <v>428</v>
      </c>
      <c r="H225" s="160">
        <v>26044</v>
      </c>
      <c r="I225" s="165">
        <v>1010</v>
      </c>
      <c r="J225" s="166">
        <v>4</v>
      </c>
      <c r="K225" s="325"/>
      <c r="L225" s="167">
        <f>(I225*J225)*2</f>
        <v>8080</v>
      </c>
      <c r="M225" s="310">
        <f t="shared" si="20"/>
        <v>1072.4002919901784</v>
      </c>
      <c r="N225" s="320"/>
      <c r="O225" s="195" t="s">
        <v>420</v>
      </c>
    </row>
    <row r="226" spans="1:15" x14ac:dyDescent="0.25">
      <c r="A226" s="2">
        <v>228</v>
      </c>
      <c r="B226" s="207" t="s">
        <v>222</v>
      </c>
      <c r="C226" s="31">
        <v>1313</v>
      </c>
      <c r="D226" s="31" t="s">
        <v>220</v>
      </c>
      <c r="E226" s="39" t="s">
        <v>28</v>
      </c>
      <c r="F226" s="56"/>
      <c r="G226" s="34" t="s">
        <v>244</v>
      </c>
      <c r="H226" s="100">
        <v>399</v>
      </c>
      <c r="I226" s="104">
        <v>110</v>
      </c>
      <c r="J226" s="85">
        <v>3.3</v>
      </c>
      <c r="K226" s="315">
        <f>SUM(I226:I229)</f>
        <v>3230</v>
      </c>
      <c r="L226" s="106">
        <f>(I226*J226)*2</f>
        <v>726</v>
      </c>
      <c r="M226" s="309">
        <f t="shared" si="20"/>
        <v>96.356758909018509</v>
      </c>
      <c r="N226" s="318">
        <f>I226*J226+I227*J227+I228*J228+I229*J229</f>
        <v>9699</v>
      </c>
      <c r="O226" s="82" t="s">
        <v>420</v>
      </c>
    </row>
    <row r="227" spans="1:15" ht="17.25" customHeight="1" x14ac:dyDescent="0.25">
      <c r="A227" s="2">
        <v>229</v>
      </c>
      <c r="B227" s="227" t="s">
        <v>222</v>
      </c>
      <c r="C227" s="5">
        <v>2663</v>
      </c>
      <c r="D227" s="5" t="s">
        <v>208</v>
      </c>
      <c r="E227" s="12" t="s">
        <v>16</v>
      </c>
      <c r="F227" s="42"/>
      <c r="G227" s="7" t="s">
        <v>337</v>
      </c>
      <c r="H227" s="36">
        <v>7068</v>
      </c>
      <c r="I227" s="77">
        <v>1500</v>
      </c>
      <c r="J227" s="44">
        <v>3.2</v>
      </c>
      <c r="K227" s="321"/>
      <c r="L227" s="210">
        <f>(I227*J227)*2</f>
        <v>9600</v>
      </c>
      <c r="M227" s="311">
        <f t="shared" si="20"/>
        <v>1274.1389607804101</v>
      </c>
      <c r="N227" s="319"/>
      <c r="O227" s="4" t="s">
        <v>420</v>
      </c>
    </row>
    <row r="228" spans="1:15" ht="17.25" customHeight="1" x14ac:dyDescent="0.25">
      <c r="A228" s="2">
        <v>230</v>
      </c>
      <c r="B228" s="11" t="s">
        <v>222</v>
      </c>
      <c r="C228" s="5">
        <v>2664</v>
      </c>
      <c r="D228" s="5" t="s">
        <v>208</v>
      </c>
      <c r="E228" s="12" t="s">
        <v>16</v>
      </c>
      <c r="F228" s="42"/>
      <c r="G228" s="7" t="s">
        <v>337</v>
      </c>
      <c r="H228" s="36">
        <v>7645</v>
      </c>
      <c r="I228" s="29">
        <v>1305</v>
      </c>
      <c r="J228" s="44">
        <v>2.8</v>
      </c>
      <c r="K228" s="321"/>
      <c r="L228" s="210">
        <f>(I228*J228)*2</f>
        <v>7307.9999999999991</v>
      </c>
      <c r="M228" s="311">
        <f t="shared" si="20"/>
        <v>969.93828389408702</v>
      </c>
      <c r="N228" s="319"/>
      <c r="O228" s="82" t="s">
        <v>420</v>
      </c>
    </row>
    <row r="229" spans="1:15" ht="18.75" customHeight="1" x14ac:dyDescent="0.25">
      <c r="A229" s="2">
        <v>231</v>
      </c>
      <c r="B229" s="125" t="s">
        <v>222</v>
      </c>
      <c r="C229" s="63">
        <v>1355</v>
      </c>
      <c r="D229" s="63" t="s">
        <v>208</v>
      </c>
      <c r="E229" s="64" t="s">
        <v>16</v>
      </c>
      <c r="F229" s="64" t="s">
        <v>60</v>
      </c>
      <c r="G229" s="50" t="s">
        <v>337</v>
      </c>
      <c r="H229" s="63">
        <v>1834</v>
      </c>
      <c r="I229" s="77">
        <v>315</v>
      </c>
      <c r="J229" s="72">
        <v>2.8</v>
      </c>
      <c r="K229" s="325"/>
      <c r="L229" s="53">
        <f>(I229*J229)*1</f>
        <v>882</v>
      </c>
      <c r="M229" s="310">
        <f t="shared" si="20"/>
        <v>117.06151702170017</v>
      </c>
      <c r="N229" s="320"/>
      <c r="O229" s="47" t="s">
        <v>419</v>
      </c>
    </row>
    <row r="230" spans="1:15" ht="16.5" customHeight="1" x14ac:dyDescent="0.25">
      <c r="A230" s="2">
        <v>232</v>
      </c>
      <c r="B230" s="207" t="s">
        <v>127</v>
      </c>
      <c r="C230" s="31">
        <v>1565</v>
      </c>
      <c r="D230" s="31" t="s">
        <v>208</v>
      </c>
      <c r="E230" s="39" t="s">
        <v>16</v>
      </c>
      <c r="F230" s="56" t="s">
        <v>223</v>
      </c>
      <c r="G230" s="34" t="s">
        <v>337</v>
      </c>
      <c r="H230" s="100">
        <v>36</v>
      </c>
      <c r="I230" s="104">
        <v>0</v>
      </c>
      <c r="J230" s="44">
        <v>0</v>
      </c>
      <c r="K230" s="315">
        <f>SUM(I230:I234)</f>
        <v>382</v>
      </c>
      <c r="L230" s="210">
        <f t="shared" si="19"/>
        <v>0</v>
      </c>
      <c r="M230" s="309">
        <f t="shared" si="20"/>
        <v>0</v>
      </c>
      <c r="N230" s="322">
        <f>I230*J230+I233*J233+I234*J234</f>
        <v>936</v>
      </c>
      <c r="O230" s="79" t="s">
        <v>418</v>
      </c>
    </row>
    <row r="231" spans="1:15" ht="16.5" customHeight="1" x14ac:dyDescent="0.25">
      <c r="A231" s="2">
        <v>233</v>
      </c>
      <c r="B231" s="233" t="s">
        <v>127</v>
      </c>
      <c r="C231" s="5" t="s">
        <v>469</v>
      </c>
      <c r="D231" s="5" t="s">
        <v>208</v>
      </c>
      <c r="E231" s="12" t="s">
        <v>471</v>
      </c>
      <c r="F231" s="7" t="s">
        <v>472</v>
      </c>
      <c r="G231" s="7" t="s">
        <v>473</v>
      </c>
      <c r="H231" s="36">
        <v>4010</v>
      </c>
      <c r="I231" s="29">
        <v>11</v>
      </c>
      <c r="J231" s="44">
        <v>2.5</v>
      </c>
      <c r="K231" s="321"/>
      <c r="L231" s="210">
        <f t="shared" si="19"/>
        <v>82.5</v>
      </c>
      <c r="M231" s="311">
        <f t="shared" si="20"/>
        <v>10.94963169420665</v>
      </c>
      <c r="N231" s="323"/>
      <c r="O231" s="29" t="s">
        <v>419</v>
      </c>
    </row>
    <row r="232" spans="1:15" ht="15.75" customHeight="1" x14ac:dyDescent="0.25">
      <c r="A232" s="2">
        <v>234</v>
      </c>
      <c r="B232" s="233" t="s">
        <v>127</v>
      </c>
      <c r="C232" s="5" t="s">
        <v>470</v>
      </c>
      <c r="D232" s="5" t="s">
        <v>208</v>
      </c>
      <c r="E232" s="12" t="s">
        <v>471</v>
      </c>
      <c r="F232" s="7" t="s">
        <v>472</v>
      </c>
      <c r="G232" s="7" t="s">
        <v>474</v>
      </c>
      <c r="H232" s="36">
        <v>6108</v>
      </c>
      <c r="I232" s="29">
        <v>11</v>
      </c>
      <c r="J232" s="8">
        <v>2.5</v>
      </c>
      <c r="K232" s="321"/>
      <c r="L232" s="210">
        <f t="shared" si="19"/>
        <v>82.5</v>
      </c>
      <c r="M232" s="311">
        <f t="shared" si="20"/>
        <v>10.94963169420665</v>
      </c>
      <c r="N232" s="323"/>
      <c r="O232" s="29" t="s">
        <v>419</v>
      </c>
    </row>
    <row r="233" spans="1:15" x14ac:dyDescent="0.25">
      <c r="A233" s="2">
        <v>235</v>
      </c>
      <c r="B233" s="233" t="s">
        <v>127</v>
      </c>
      <c r="C233" s="5">
        <v>2559</v>
      </c>
      <c r="D233" s="5" t="s">
        <v>208</v>
      </c>
      <c r="E233" s="12" t="s">
        <v>16</v>
      </c>
      <c r="F233" s="42" t="s">
        <v>224</v>
      </c>
      <c r="G233" s="7" t="s">
        <v>337</v>
      </c>
      <c r="H233" s="36">
        <v>592</v>
      </c>
      <c r="I233" s="29">
        <v>100</v>
      </c>
      <c r="J233" s="44">
        <v>2.6</v>
      </c>
      <c r="K233" s="316"/>
      <c r="L233" s="210">
        <f>(I233*J233)*2</f>
        <v>520</v>
      </c>
      <c r="M233" s="311">
        <f t="shared" si="20"/>
        <v>69.015860375605541</v>
      </c>
      <c r="N233" s="323"/>
      <c r="O233" s="4" t="s">
        <v>420</v>
      </c>
    </row>
    <row r="234" spans="1:15" x14ac:dyDescent="0.25">
      <c r="A234" s="2">
        <v>236</v>
      </c>
      <c r="B234" s="236" t="s">
        <v>127</v>
      </c>
      <c r="C234" s="63">
        <v>2603</v>
      </c>
      <c r="D234" s="63" t="s">
        <v>208</v>
      </c>
      <c r="E234" s="64" t="s">
        <v>16</v>
      </c>
      <c r="F234" s="65" t="s">
        <v>60</v>
      </c>
      <c r="G234" s="50" t="s">
        <v>337</v>
      </c>
      <c r="H234" s="67">
        <v>761</v>
      </c>
      <c r="I234" s="68">
        <v>260</v>
      </c>
      <c r="J234" s="72">
        <v>2.6</v>
      </c>
      <c r="K234" s="317"/>
      <c r="L234" s="53">
        <f>(I234*J234)*1</f>
        <v>676</v>
      </c>
      <c r="M234" s="310">
        <f t="shared" si="20"/>
        <v>89.720618488287201</v>
      </c>
      <c r="N234" s="324"/>
      <c r="O234" s="84" t="s">
        <v>419</v>
      </c>
    </row>
    <row r="235" spans="1:15" x14ac:dyDescent="0.25">
      <c r="A235" s="2">
        <v>237</v>
      </c>
      <c r="B235" s="207" t="s">
        <v>225</v>
      </c>
      <c r="C235" s="31">
        <v>1614</v>
      </c>
      <c r="D235" s="31" t="s">
        <v>208</v>
      </c>
      <c r="E235" s="39" t="s">
        <v>16</v>
      </c>
      <c r="F235" s="56"/>
      <c r="G235" s="34" t="s">
        <v>337</v>
      </c>
      <c r="H235" s="100">
        <v>1427</v>
      </c>
      <c r="I235" s="104">
        <v>100</v>
      </c>
      <c r="J235" s="85">
        <v>2.5</v>
      </c>
      <c r="K235" s="315">
        <f>SUM(I235:I256)</f>
        <v>1522</v>
      </c>
      <c r="L235" s="106">
        <f>(I235*J235)*2</f>
        <v>500</v>
      </c>
      <c r="M235" s="309">
        <f t="shared" si="20"/>
        <v>66.361404207313029</v>
      </c>
      <c r="N235" s="318">
        <f>I237*J237+I238*J238+I239*J239+I240*J240+I241*J241+I242*J242+I243*J243+I244*J244+I245*J245+I246*J246+I247*J247+I248*J248+I249*J249+I250*J250+I251*J251+I252*J252+I253*J253+I254*J254+I255*J255+I256*J256</f>
        <v>5688</v>
      </c>
      <c r="O235" s="4" t="s">
        <v>420</v>
      </c>
    </row>
    <row r="236" spans="1:15" x14ac:dyDescent="0.25">
      <c r="A236" s="2">
        <v>238</v>
      </c>
      <c r="B236" s="27" t="s">
        <v>225</v>
      </c>
      <c r="C236" s="5">
        <v>1623</v>
      </c>
      <c r="D236" s="5" t="s">
        <v>208</v>
      </c>
      <c r="E236" s="12" t="s">
        <v>16</v>
      </c>
      <c r="F236" s="42" t="s">
        <v>60</v>
      </c>
      <c r="G236" s="7" t="s">
        <v>337</v>
      </c>
      <c r="H236" s="36">
        <v>580</v>
      </c>
      <c r="I236" s="29">
        <v>160</v>
      </c>
      <c r="J236" s="8">
        <v>2.5</v>
      </c>
      <c r="K236" s="316"/>
      <c r="L236" s="9">
        <f>(I236*J236)*1</f>
        <v>400</v>
      </c>
      <c r="M236" s="311">
        <f t="shared" si="20"/>
        <v>53.089123365850419</v>
      </c>
      <c r="N236" s="319"/>
      <c r="O236" s="82" t="s">
        <v>419</v>
      </c>
    </row>
    <row r="237" spans="1:15" x14ac:dyDescent="0.25">
      <c r="A237" s="2">
        <v>239</v>
      </c>
      <c r="B237" s="27" t="s">
        <v>225</v>
      </c>
      <c r="C237" s="5">
        <v>2672</v>
      </c>
      <c r="D237" s="5" t="s">
        <v>208</v>
      </c>
      <c r="E237" s="12" t="s">
        <v>16</v>
      </c>
      <c r="F237" s="12"/>
      <c r="G237" s="7" t="s">
        <v>337</v>
      </c>
      <c r="H237" s="36">
        <v>1563</v>
      </c>
      <c r="I237" s="29">
        <v>300</v>
      </c>
      <c r="J237" s="44">
        <v>4</v>
      </c>
      <c r="K237" s="316"/>
      <c r="L237" s="210">
        <f t="shared" si="19"/>
        <v>3600</v>
      </c>
      <c r="M237" s="311">
        <f t="shared" si="20"/>
        <v>477.80211029265377</v>
      </c>
      <c r="N237" s="319"/>
      <c r="O237" s="4" t="s">
        <v>417</v>
      </c>
    </row>
    <row r="238" spans="1:15" x14ac:dyDescent="0.25">
      <c r="A238" s="2">
        <v>240</v>
      </c>
      <c r="B238" s="27" t="s">
        <v>225</v>
      </c>
      <c r="C238" s="5" t="s">
        <v>226</v>
      </c>
      <c r="D238" s="5" t="s">
        <v>208</v>
      </c>
      <c r="E238" s="12" t="s">
        <v>16</v>
      </c>
      <c r="F238" s="42" t="s">
        <v>32</v>
      </c>
      <c r="G238" s="7" t="s">
        <v>337</v>
      </c>
      <c r="H238" s="36">
        <v>120</v>
      </c>
      <c r="I238" s="77">
        <v>0</v>
      </c>
      <c r="J238" s="44">
        <v>0</v>
      </c>
      <c r="K238" s="316"/>
      <c r="L238" s="210">
        <f t="shared" si="19"/>
        <v>0</v>
      </c>
      <c r="M238" s="311">
        <f t="shared" si="20"/>
        <v>0</v>
      </c>
      <c r="N238" s="319"/>
      <c r="O238" s="79" t="s">
        <v>418</v>
      </c>
    </row>
    <row r="239" spans="1:15" x14ac:dyDescent="0.25">
      <c r="A239" s="2">
        <v>241</v>
      </c>
      <c r="B239" s="27" t="s">
        <v>225</v>
      </c>
      <c r="C239" s="5" t="s">
        <v>227</v>
      </c>
      <c r="D239" s="5" t="s">
        <v>208</v>
      </c>
      <c r="E239" s="12" t="s">
        <v>16</v>
      </c>
      <c r="F239" s="42" t="s">
        <v>32</v>
      </c>
      <c r="G239" s="7" t="s">
        <v>337</v>
      </c>
      <c r="H239" s="36">
        <v>104</v>
      </c>
      <c r="I239" s="29">
        <v>0</v>
      </c>
      <c r="J239" s="44">
        <v>0</v>
      </c>
      <c r="K239" s="316"/>
      <c r="L239" s="210">
        <f t="shared" si="19"/>
        <v>0</v>
      </c>
      <c r="M239" s="311">
        <f t="shared" si="20"/>
        <v>0</v>
      </c>
      <c r="N239" s="319"/>
      <c r="O239" s="79" t="s">
        <v>418</v>
      </c>
    </row>
    <row r="240" spans="1:15" x14ac:dyDescent="0.25">
      <c r="A240" s="2">
        <v>242</v>
      </c>
      <c r="B240" s="27" t="s">
        <v>225</v>
      </c>
      <c r="C240" s="5" t="s">
        <v>228</v>
      </c>
      <c r="D240" s="5" t="s">
        <v>208</v>
      </c>
      <c r="E240" s="12" t="s">
        <v>16</v>
      </c>
      <c r="F240" s="42" t="s">
        <v>32</v>
      </c>
      <c r="G240" s="7" t="s">
        <v>337</v>
      </c>
      <c r="H240" s="36">
        <v>400</v>
      </c>
      <c r="I240" s="77">
        <v>0</v>
      </c>
      <c r="J240" s="44">
        <v>0</v>
      </c>
      <c r="K240" s="316"/>
      <c r="L240" s="210">
        <f t="shared" si="19"/>
        <v>0</v>
      </c>
      <c r="M240" s="311">
        <f t="shared" si="20"/>
        <v>0</v>
      </c>
      <c r="N240" s="319"/>
      <c r="O240" s="79" t="s">
        <v>418</v>
      </c>
    </row>
    <row r="241" spans="1:15" x14ac:dyDescent="0.25">
      <c r="A241" s="2">
        <v>243</v>
      </c>
      <c r="B241" s="27" t="s">
        <v>225</v>
      </c>
      <c r="C241" s="5" t="s">
        <v>229</v>
      </c>
      <c r="D241" s="5" t="s">
        <v>208</v>
      </c>
      <c r="E241" s="12" t="s">
        <v>16</v>
      </c>
      <c r="F241" s="42"/>
      <c r="G241" s="7" t="s">
        <v>337</v>
      </c>
      <c r="H241" s="36">
        <v>200</v>
      </c>
      <c r="I241" s="29">
        <v>45</v>
      </c>
      <c r="J241" s="44">
        <v>4</v>
      </c>
      <c r="K241" s="316"/>
      <c r="L241" s="210">
        <f t="shared" si="19"/>
        <v>540</v>
      </c>
      <c r="M241" s="311">
        <f t="shared" si="20"/>
        <v>71.670316543898068</v>
      </c>
      <c r="N241" s="319"/>
      <c r="O241" s="4" t="s">
        <v>417</v>
      </c>
    </row>
    <row r="242" spans="1:15" x14ac:dyDescent="0.25">
      <c r="A242" s="2">
        <v>244</v>
      </c>
      <c r="B242" s="27" t="s">
        <v>225</v>
      </c>
      <c r="C242" s="5" t="s">
        <v>230</v>
      </c>
      <c r="D242" s="5" t="s">
        <v>208</v>
      </c>
      <c r="E242" s="12" t="s">
        <v>16</v>
      </c>
      <c r="F242" s="42"/>
      <c r="G242" s="7" t="s">
        <v>337</v>
      </c>
      <c r="H242" s="36">
        <v>550</v>
      </c>
      <c r="I242" s="77">
        <v>85</v>
      </c>
      <c r="J242" s="44">
        <v>4</v>
      </c>
      <c r="K242" s="316"/>
      <c r="L242" s="210">
        <f t="shared" si="19"/>
        <v>1020</v>
      </c>
      <c r="M242" s="311">
        <f t="shared" si="20"/>
        <v>135.37726458291857</v>
      </c>
      <c r="N242" s="319"/>
      <c r="O242" s="4" t="s">
        <v>417</v>
      </c>
    </row>
    <row r="243" spans="1:15" x14ac:dyDescent="0.25">
      <c r="A243" s="2">
        <v>245</v>
      </c>
      <c r="B243" s="27" t="s">
        <v>225</v>
      </c>
      <c r="C243" s="5" t="s">
        <v>231</v>
      </c>
      <c r="D243" s="5" t="s">
        <v>208</v>
      </c>
      <c r="E243" s="12" t="s">
        <v>16</v>
      </c>
      <c r="F243" s="42"/>
      <c r="G243" s="7" t="s">
        <v>337</v>
      </c>
      <c r="H243" s="36">
        <v>384</v>
      </c>
      <c r="I243" s="29">
        <v>85</v>
      </c>
      <c r="J243" s="44">
        <v>4</v>
      </c>
      <c r="K243" s="316"/>
      <c r="L243" s="210">
        <f t="shared" si="19"/>
        <v>1020</v>
      </c>
      <c r="M243" s="311">
        <f t="shared" si="20"/>
        <v>135.37726458291857</v>
      </c>
      <c r="N243" s="319"/>
      <c r="O243" s="4" t="s">
        <v>417</v>
      </c>
    </row>
    <row r="244" spans="1:15" x14ac:dyDescent="0.25">
      <c r="A244" s="2">
        <v>246</v>
      </c>
      <c r="B244" s="27" t="s">
        <v>225</v>
      </c>
      <c r="C244" s="5" t="s">
        <v>232</v>
      </c>
      <c r="D244" s="5" t="s">
        <v>208</v>
      </c>
      <c r="E244" s="12" t="s">
        <v>16</v>
      </c>
      <c r="F244" s="42"/>
      <c r="G244" s="7" t="s">
        <v>337</v>
      </c>
      <c r="H244" s="36">
        <v>332</v>
      </c>
      <c r="I244" s="29">
        <v>55</v>
      </c>
      <c r="J244" s="44">
        <v>4</v>
      </c>
      <c r="K244" s="316"/>
      <c r="L244" s="210">
        <f t="shared" si="19"/>
        <v>660</v>
      </c>
      <c r="M244" s="311">
        <f t="shared" si="20"/>
        <v>87.597053553653197</v>
      </c>
      <c r="N244" s="319"/>
      <c r="O244" s="4" t="s">
        <v>417</v>
      </c>
    </row>
    <row r="245" spans="1:15" x14ac:dyDescent="0.25">
      <c r="A245" s="2">
        <v>247</v>
      </c>
      <c r="B245" s="27" t="s">
        <v>225</v>
      </c>
      <c r="C245" s="5" t="s">
        <v>233</v>
      </c>
      <c r="D245" s="5" t="s">
        <v>208</v>
      </c>
      <c r="E245" s="12" t="s">
        <v>16</v>
      </c>
      <c r="F245" s="42"/>
      <c r="G245" s="7" t="s">
        <v>337</v>
      </c>
      <c r="H245" s="36">
        <v>156</v>
      </c>
      <c r="I245" s="29">
        <v>30</v>
      </c>
      <c r="J245" s="44">
        <v>4</v>
      </c>
      <c r="K245" s="316"/>
      <c r="L245" s="210">
        <f t="shared" si="19"/>
        <v>360</v>
      </c>
      <c r="M245" s="311">
        <f t="shared" si="20"/>
        <v>47.780211029265374</v>
      </c>
      <c r="N245" s="319"/>
      <c r="O245" s="4" t="s">
        <v>417</v>
      </c>
    </row>
    <row r="246" spans="1:15" x14ac:dyDescent="0.25">
      <c r="A246" s="2">
        <v>248</v>
      </c>
      <c r="B246" s="27" t="s">
        <v>225</v>
      </c>
      <c r="C246" s="5" t="s">
        <v>234</v>
      </c>
      <c r="D246" s="5" t="s">
        <v>208</v>
      </c>
      <c r="E246" s="12" t="s">
        <v>16</v>
      </c>
      <c r="F246" s="42"/>
      <c r="G246" s="7" t="s">
        <v>337</v>
      </c>
      <c r="H246" s="36">
        <v>105</v>
      </c>
      <c r="I246" s="29">
        <v>22</v>
      </c>
      <c r="J246" s="44">
        <v>4</v>
      </c>
      <c r="K246" s="316"/>
      <c r="L246" s="210">
        <f t="shared" si="19"/>
        <v>264</v>
      </c>
      <c r="M246" s="311">
        <f t="shared" si="20"/>
        <v>35.038821421461279</v>
      </c>
      <c r="N246" s="319"/>
      <c r="O246" s="4" t="s">
        <v>417</v>
      </c>
    </row>
    <row r="247" spans="1:15" x14ac:dyDescent="0.25">
      <c r="A247" s="2">
        <v>249</v>
      </c>
      <c r="B247" s="27" t="s">
        <v>225</v>
      </c>
      <c r="C247" s="5" t="s">
        <v>235</v>
      </c>
      <c r="D247" s="5" t="s">
        <v>208</v>
      </c>
      <c r="E247" s="12" t="s">
        <v>16</v>
      </c>
      <c r="F247" s="42" t="s">
        <v>32</v>
      </c>
      <c r="G247" s="7" t="s">
        <v>337</v>
      </c>
      <c r="H247" s="36">
        <v>134</v>
      </c>
      <c r="I247" s="29">
        <v>0</v>
      </c>
      <c r="J247" s="29">
        <v>0</v>
      </c>
      <c r="K247" s="316"/>
      <c r="L247" s="30">
        <f t="shared" si="19"/>
        <v>0</v>
      </c>
      <c r="M247" s="311">
        <f t="shared" si="20"/>
        <v>0</v>
      </c>
      <c r="N247" s="319"/>
      <c r="O247" s="79" t="s">
        <v>418</v>
      </c>
    </row>
    <row r="248" spans="1:15" x14ac:dyDescent="0.25">
      <c r="A248" s="2">
        <v>250</v>
      </c>
      <c r="B248" s="27" t="s">
        <v>225</v>
      </c>
      <c r="C248" s="5" t="s">
        <v>236</v>
      </c>
      <c r="D248" s="5" t="s">
        <v>208</v>
      </c>
      <c r="E248" s="12" t="s">
        <v>16</v>
      </c>
      <c r="F248" s="42" t="s">
        <v>32</v>
      </c>
      <c r="G248" s="7" t="s">
        <v>337</v>
      </c>
      <c r="H248" s="36">
        <v>139</v>
      </c>
      <c r="I248" s="77">
        <v>0</v>
      </c>
      <c r="J248" s="77">
        <v>0</v>
      </c>
      <c r="K248" s="316"/>
      <c r="L248" s="30">
        <f t="shared" si="19"/>
        <v>0</v>
      </c>
      <c r="M248" s="311">
        <f t="shared" si="20"/>
        <v>0</v>
      </c>
      <c r="N248" s="319"/>
      <c r="O248" s="79" t="s">
        <v>418</v>
      </c>
    </row>
    <row r="249" spans="1:15" x14ac:dyDescent="0.25">
      <c r="A249" s="2">
        <v>251</v>
      </c>
      <c r="B249" s="27" t="s">
        <v>225</v>
      </c>
      <c r="C249" s="5" t="s">
        <v>237</v>
      </c>
      <c r="D249" s="5" t="s">
        <v>208</v>
      </c>
      <c r="E249" s="12" t="s">
        <v>16</v>
      </c>
      <c r="F249" s="42" t="s">
        <v>32</v>
      </c>
      <c r="G249" s="7" t="s">
        <v>337</v>
      </c>
      <c r="H249" s="36">
        <v>49</v>
      </c>
      <c r="I249" s="29">
        <v>0</v>
      </c>
      <c r="J249" s="29">
        <v>0</v>
      </c>
      <c r="K249" s="316"/>
      <c r="L249" s="30">
        <f t="shared" si="19"/>
        <v>0</v>
      </c>
      <c r="M249" s="311">
        <f t="shared" si="20"/>
        <v>0</v>
      </c>
      <c r="N249" s="319"/>
      <c r="O249" s="79" t="s">
        <v>418</v>
      </c>
    </row>
    <row r="250" spans="1:15" x14ac:dyDescent="0.25">
      <c r="A250" s="2">
        <v>252</v>
      </c>
      <c r="B250" s="27" t="s">
        <v>225</v>
      </c>
      <c r="C250" s="5" t="s">
        <v>39</v>
      </c>
      <c r="D250" s="5" t="s">
        <v>208</v>
      </c>
      <c r="E250" s="12" t="s">
        <v>16</v>
      </c>
      <c r="F250" s="42" t="s">
        <v>32</v>
      </c>
      <c r="G250" s="7" t="s">
        <v>337</v>
      </c>
      <c r="H250" s="36">
        <v>114</v>
      </c>
      <c r="I250" s="77">
        <v>0</v>
      </c>
      <c r="J250" s="77">
        <v>0</v>
      </c>
      <c r="K250" s="316"/>
      <c r="L250" s="30">
        <f t="shared" si="19"/>
        <v>0</v>
      </c>
      <c r="M250" s="311">
        <f t="shared" si="20"/>
        <v>0</v>
      </c>
      <c r="N250" s="319"/>
      <c r="O250" s="79" t="s">
        <v>418</v>
      </c>
    </row>
    <row r="251" spans="1:15" x14ac:dyDescent="0.25">
      <c r="A251" s="2">
        <v>253</v>
      </c>
      <c r="B251" s="27" t="s">
        <v>225</v>
      </c>
      <c r="C251" s="5" t="s">
        <v>238</v>
      </c>
      <c r="D251" s="5" t="s">
        <v>208</v>
      </c>
      <c r="E251" s="12" t="s">
        <v>16</v>
      </c>
      <c r="F251" s="42" t="s">
        <v>32</v>
      </c>
      <c r="G251" s="7" t="s">
        <v>337</v>
      </c>
      <c r="H251" s="36">
        <v>95</v>
      </c>
      <c r="I251" s="29">
        <v>0</v>
      </c>
      <c r="J251" s="29">
        <v>0</v>
      </c>
      <c r="K251" s="316"/>
      <c r="L251" s="30">
        <f t="shared" si="19"/>
        <v>0</v>
      </c>
      <c r="M251" s="311">
        <f t="shared" si="20"/>
        <v>0</v>
      </c>
      <c r="N251" s="319"/>
      <c r="O251" s="79" t="s">
        <v>418</v>
      </c>
    </row>
    <row r="252" spans="1:15" x14ac:dyDescent="0.25">
      <c r="A252" s="2">
        <v>254</v>
      </c>
      <c r="B252" s="27" t="s">
        <v>225</v>
      </c>
      <c r="C252" s="5" t="s">
        <v>239</v>
      </c>
      <c r="D252" s="5" t="s">
        <v>208</v>
      </c>
      <c r="E252" s="12" t="s">
        <v>16</v>
      </c>
      <c r="F252" s="42" t="s">
        <v>32</v>
      </c>
      <c r="G252" s="7" t="s">
        <v>337</v>
      </c>
      <c r="H252" s="36">
        <v>310</v>
      </c>
      <c r="I252" s="77">
        <v>0</v>
      </c>
      <c r="J252" s="77">
        <v>0</v>
      </c>
      <c r="K252" s="316"/>
      <c r="L252" s="30">
        <f t="shared" si="19"/>
        <v>0</v>
      </c>
      <c r="M252" s="311">
        <f t="shared" si="20"/>
        <v>0</v>
      </c>
      <c r="N252" s="319"/>
      <c r="O252" s="79" t="s">
        <v>418</v>
      </c>
    </row>
    <row r="253" spans="1:15" x14ac:dyDescent="0.25">
      <c r="A253" s="2">
        <v>255</v>
      </c>
      <c r="B253" s="27" t="s">
        <v>225</v>
      </c>
      <c r="C253" s="5" t="s">
        <v>240</v>
      </c>
      <c r="D253" s="5" t="s">
        <v>208</v>
      </c>
      <c r="E253" s="12" t="s">
        <v>16</v>
      </c>
      <c r="F253" s="42" t="s">
        <v>32</v>
      </c>
      <c r="G253" s="7" t="s">
        <v>337</v>
      </c>
      <c r="H253" s="36">
        <v>131</v>
      </c>
      <c r="I253" s="29">
        <v>0</v>
      </c>
      <c r="J253" s="29">
        <v>0</v>
      </c>
      <c r="K253" s="316"/>
      <c r="L253" s="30">
        <f t="shared" si="19"/>
        <v>0</v>
      </c>
      <c r="M253" s="311">
        <f t="shared" si="20"/>
        <v>0</v>
      </c>
      <c r="N253" s="319"/>
      <c r="O253" s="79" t="s">
        <v>418</v>
      </c>
    </row>
    <row r="254" spans="1:15" x14ac:dyDescent="0.25">
      <c r="A254" s="2">
        <v>256</v>
      </c>
      <c r="B254" s="27" t="s">
        <v>225</v>
      </c>
      <c r="C254" s="5" t="s">
        <v>241</v>
      </c>
      <c r="D254" s="5" t="s">
        <v>208</v>
      </c>
      <c r="E254" s="12" t="s">
        <v>16</v>
      </c>
      <c r="F254" s="42" t="s">
        <v>32</v>
      </c>
      <c r="G254" s="7" t="s">
        <v>337</v>
      </c>
      <c r="H254" s="36">
        <v>46</v>
      </c>
      <c r="I254" s="77">
        <v>0</v>
      </c>
      <c r="J254" s="77">
        <v>0</v>
      </c>
      <c r="K254" s="316"/>
      <c r="L254" s="30">
        <f t="shared" si="19"/>
        <v>0</v>
      </c>
      <c r="M254" s="311">
        <f t="shared" si="20"/>
        <v>0</v>
      </c>
      <c r="N254" s="319"/>
      <c r="O254" s="79" t="s">
        <v>418</v>
      </c>
    </row>
    <row r="255" spans="1:15" x14ac:dyDescent="0.25">
      <c r="A255" s="2">
        <v>257</v>
      </c>
      <c r="B255" s="11" t="s">
        <v>225</v>
      </c>
      <c r="C255" s="5" t="s">
        <v>242</v>
      </c>
      <c r="D255" s="5" t="s">
        <v>208</v>
      </c>
      <c r="E255" s="12" t="s">
        <v>16</v>
      </c>
      <c r="F255" s="42" t="s">
        <v>32</v>
      </c>
      <c r="G255" s="7" t="s">
        <v>337</v>
      </c>
      <c r="H255" s="36">
        <v>180</v>
      </c>
      <c r="I255" s="29">
        <v>0</v>
      </c>
      <c r="J255" s="29">
        <v>0</v>
      </c>
      <c r="K255" s="316"/>
      <c r="L255" s="30">
        <f t="shared" si="19"/>
        <v>0</v>
      </c>
      <c r="M255" s="311">
        <f t="shared" si="20"/>
        <v>0</v>
      </c>
      <c r="N255" s="319"/>
      <c r="O255" s="79" t="s">
        <v>418</v>
      </c>
    </row>
    <row r="256" spans="1:15" x14ac:dyDescent="0.25">
      <c r="A256" s="2">
        <v>258</v>
      </c>
      <c r="B256" s="11" t="s">
        <v>225</v>
      </c>
      <c r="C256" s="63">
        <v>2684</v>
      </c>
      <c r="D256" s="63" t="s">
        <v>208</v>
      </c>
      <c r="E256" s="64" t="s">
        <v>7</v>
      </c>
      <c r="F256" s="64"/>
      <c r="G256" s="50" t="s">
        <v>337</v>
      </c>
      <c r="H256" s="63">
        <v>10489</v>
      </c>
      <c r="I256" s="69">
        <v>640</v>
      </c>
      <c r="J256" s="69">
        <v>5</v>
      </c>
      <c r="K256" s="317"/>
      <c r="L256" s="70">
        <f t="shared" si="19"/>
        <v>9600</v>
      </c>
      <c r="M256" s="311">
        <f t="shared" si="20"/>
        <v>1274.1389607804101</v>
      </c>
      <c r="N256" s="320"/>
      <c r="O256" s="47" t="s">
        <v>417</v>
      </c>
    </row>
    <row r="257" spans="1:15" x14ac:dyDescent="0.25">
      <c r="A257" s="2">
        <v>259</v>
      </c>
      <c r="B257" s="212" t="s">
        <v>157</v>
      </c>
      <c r="C257" s="88">
        <v>1622</v>
      </c>
      <c r="D257" s="88" t="s">
        <v>208</v>
      </c>
      <c r="E257" s="89" t="s">
        <v>378</v>
      </c>
      <c r="F257" s="118" t="s">
        <v>379</v>
      </c>
      <c r="G257" s="91" t="s">
        <v>8</v>
      </c>
      <c r="H257" s="92">
        <v>1068</v>
      </c>
      <c r="I257" s="93">
        <v>120</v>
      </c>
      <c r="J257" s="112">
        <v>6</v>
      </c>
      <c r="K257" s="298">
        <f>SUM(I257)</f>
        <v>120</v>
      </c>
      <c r="L257" s="113">
        <f t="shared" si="19"/>
        <v>2160</v>
      </c>
      <c r="M257" s="309">
        <f t="shared" si="20"/>
        <v>286.68126617559227</v>
      </c>
      <c r="N257" s="73">
        <f>I257*J257</f>
        <v>720</v>
      </c>
      <c r="O257" s="74" t="s">
        <v>417</v>
      </c>
    </row>
    <row r="258" spans="1:15" ht="29.25" customHeight="1" x14ac:dyDescent="0.25">
      <c r="A258" s="2">
        <v>270</v>
      </c>
      <c r="B258" s="207" t="s">
        <v>60</v>
      </c>
      <c r="C258" s="31">
        <v>786</v>
      </c>
      <c r="D258" s="31" t="s">
        <v>208</v>
      </c>
      <c r="E258" s="39" t="s">
        <v>553</v>
      </c>
      <c r="F258" s="56" t="s">
        <v>60</v>
      </c>
      <c r="G258" s="7" t="s">
        <v>337</v>
      </c>
      <c r="H258" s="100">
        <v>1413</v>
      </c>
      <c r="I258" s="314">
        <v>340</v>
      </c>
      <c r="J258" s="85">
        <v>4</v>
      </c>
      <c r="K258" s="41">
        <v>340</v>
      </c>
      <c r="L258" s="106">
        <f>(I258*J258)*1</f>
        <v>1360</v>
      </c>
      <c r="M258" s="309">
        <f t="shared" ref="M258:M259" si="21">L258/7.5345</f>
        <v>180.50301944389142</v>
      </c>
      <c r="N258" s="41">
        <f>I258*J258</f>
        <v>1360</v>
      </c>
      <c r="O258" s="21" t="s">
        <v>419</v>
      </c>
    </row>
    <row r="259" spans="1:15" x14ac:dyDescent="0.25">
      <c r="A259" s="2">
        <v>264</v>
      </c>
      <c r="B259" s="27" t="s">
        <v>60</v>
      </c>
      <c r="C259" s="5">
        <v>2666</v>
      </c>
      <c r="D259" s="5" t="s">
        <v>208</v>
      </c>
      <c r="E259" s="12" t="s">
        <v>554</v>
      </c>
      <c r="F259" s="42" t="s">
        <v>60</v>
      </c>
      <c r="G259" s="7" t="s">
        <v>337</v>
      </c>
      <c r="H259" s="36">
        <v>15534</v>
      </c>
      <c r="I259" s="29">
        <v>2320</v>
      </c>
      <c r="J259" s="77">
        <v>2.5</v>
      </c>
      <c r="K259" s="72">
        <v>2320</v>
      </c>
      <c r="L259" s="30">
        <f>(I259*J259)*1</f>
        <v>5800</v>
      </c>
      <c r="M259" s="311">
        <f t="shared" si="21"/>
        <v>769.79228880483106</v>
      </c>
      <c r="N259" s="41">
        <f>I259*J259</f>
        <v>5800</v>
      </c>
      <c r="O259" s="82" t="s">
        <v>419</v>
      </c>
    </row>
    <row r="260" spans="1:15" x14ac:dyDescent="0.25">
      <c r="A260" s="2">
        <v>260</v>
      </c>
      <c r="B260" s="207" t="s">
        <v>268</v>
      </c>
      <c r="C260" s="31">
        <v>2284</v>
      </c>
      <c r="D260" s="31" t="s">
        <v>208</v>
      </c>
      <c r="E260" s="39" t="s">
        <v>16</v>
      </c>
      <c r="F260" s="56"/>
      <c r="G260" s="34" t="s">
        <v>337</v>
      </c>
      <c r="H260" s="100">
        <v>1814</v>
      </c>
      <c r="I260" s="104">
        <v>230</v>
      </c>
      <c r="J260" s="41">
        <v>4</v>
      </c>
      <c r="K260" s="315">
        <f>SUM(I260:I263)</f>
        <v>2320</v>
      </c>
      <c r="L260" s="22">
        <f t="shared" si="19"/>
        <v>2760</v>
      </c>
      <c r="M260" s="309">
        <f t="shared" si="20"/>
        <v>366.31495122436786</v>
      </c>
      <c r="N260" s="318">
        <f>I260*J260+I261*J261+I262*J262+I263*J263</f>
        <v>7095</v>
      </c>
      <c r="O260" s="4" t="s">
        <v>417</v>
      </c>
    </row>
    <row r="261" spans="1:15" x14ac:dyDescent="0.25">
      <c r="A261" s="2">
        <v>261</v>
      </c>
      <c r="B261" s="27" t="s">
        <v>268</v>
      </c>
      <c r="C261" s="5">
        <v>2670</v>
      </c>
      <c r="D261" s="5" t="s">
        <v>208</v>
      </c>
      <c r="E261" s="12" t="s">
        <v>16</v>
      </c>
      <c r="F261" s="42"/>
      <c r="G261" s="7" t="s">
        <v>337</v>
      </c>
      <c r="H261" s="36">
        <v>22375</v>
      </c>
      <c r="I261" s="29">
        <v>80</v>
      </c>
      <c r="J261" s="29">
        <v>4</v>
      </c>
      <c r="K261" s="316"/>
      <c r="L261" s="30">
        <f t="shared" si="19"/>
        <v>960</v>
      </c>
      <c r="M261" s="311">
        <f t="shared" si="20"/>
        <v>127.41389607804101</v>
      </c>
      <c r="N261" s="319"/>
      <c r="O261" s="4" t="s">
        <v>417</v>
      </c>
    </row>
    <row r="262" spans="1:15" x14ac:dyDescent="0.25">
      <c r="A262" s="2">
        <v>262</v>
      </c>
      <c r="B262" s="27" t="s">
        <v>268</v>
      </c>
      <c r="C262" s="5">
        <v>2670</v>
      </c>
      <c r="D262" s="5" t="s">
        <v>208</v>
      </c>
      <c r="E262" s="12" t="s">
        <v>16</v>
      </c>
      <c r="F262" s="42"/>
      <c r="G262" s="7" t="s">
        <v>337</v>
      </c>
      <c r="H262" s="36">
        <v>22375</v>
      </c>
      <c r="I262" s="29">
        <v>1660</v>
      </c>
      <c r="J262" s="77">
        <v>3</v>
      </c>
      <c r="K262" s="316"/>
      <c r="L262" s="30">
        <f>(I262*J262)*2</f>
        <v>9960</v>
      </c>
      <c r="M262" s="311">
        <f t="shared" si="20"/>
        <v>1321.9191718096754</v>
      </c>
      <c r="N262" s="319"/>
      <c r="O262" s="82" t="s">
        <v>420</v>
      </c>
    </row>
    <row r="263" spans="1:15" x14ac:dyDescent="0.25">
      <c r="A263" s="2">
        <v>263</v>
      </c>
      <c r="B263" s="46" t="s">
        <v>268</v>
      </c>
      <c r="C263" s="63">
        <v>1515</v>
      </c>
      <c r="D263" s="63" t="s">
        <v>208</v>
      </c>
      <c r="E263" s="64" t="s">
        <v>16</v>
      </c>
      <c r="F263" s="65"/>
      <c r="G263" s="50" t="s">
        <v>337</v>
      </c>
      <c r="H263" s="67">
        <v>4982</v>
      </c>
      <c r="I263" s="68">
        <v>350</v>
      </c>
      <c r="J263" s="69">
        <v>2.5</v>
      </c>
      <c r="K263" s="317"/>
      <c r="L263" s="70">
        <f>(I263*J263)*1</f>
        <v>875</v>
      </c>
      <c r="M263" s="310">
        <f t="shared" si="20"/>
        <v>116.13245736279779</v>
      </c>
      <c r="N263" s="320"/>
      <c r="O263" s="47" t="s">
        <v>419</v>
      </c>
    </row>
    <row r="264" spans="1:15" ht="29.25" customHeight="1" x14ac:dyDescent="0.25">
      <c r="A264" s="2">
        <v>270</v>
      </c>
      <c r="B264" s="207" t="s">
        <v>269</v>
      </c>
      <c r="C264" s="31" t="s">
        <v>549</v>
      </c>
      <c r="D264" s="31" t="s">
        <v>6</v>
      </c>
      <c r="E264" s="39" t="s">
        <v>550</v>
      </c>
      <c r="F264" s="56" t="s">
        <v>551</v>
      </c>
      <c r="G264" s="34" t="s">
        <v>326</v>
      </c>
      <c r="H264" s="100">
        <v>750</v>
      </c>
      <c r="I264" s="314">
        <v>150</v>
      </c>
      <c r="J264" s="85">
        <v>5</v>
      </c>
      <c r="K264" s="315">
        <f>SUM(I264:I266)</f>
        <v>1010</v>
      </c>
      <c r="L264" s="106">
        <f>(I264*J264)*2</f>
        <v>1500</v>
      </c>
      <c r="M264" s="309">
        <f t="shared" si="20"/>
        <v>199.08421262193906</v>
      </c>
      <c r="N264" s="41">
        <f>I264*J264</f>
        <v>750</v>
      </c>
      <c r="O264" s="21" t="s">
        <v>420</v>
      </c>
    </row>
    <row r="265" spans="1:15" x14ac:dyDescent="0.25">
      <c r="A265" s="2">
        <v>264</v>
      </c>
      <c r="B265" s="27" t="s">
        <v>269</v>
      </c>
      <c r="C265" s="5">
        <v>1732</v>
      </c>
      <c r="D265" s="5" t="s">
        <v>208</v>
      </c>
      <c r="E265" s="12" t="s">
        <v>16</v>
      </c>
      <c r="F265" s="42"/>
      <c r="G265" s="7" t="s">
        <v>337</v>
      </c>
      <c r="H265" s="36">
        <v>1476</v>
      </c>
      <c r="I265" s="29">
        <v>430</v>
      </c>
      <c r="J265" s="77">
        <v>2.5</v>
      </c>
      <c r="K265" s="316"/>
      <c r="L265" s="30">
        <f>(I265*J265)*2</f>
        <v>2150</v>
      </c>
      <c r="M265" s="311">
        <f t="shared" si="20"/>
        <v>285.354038091446</v>
      </c>
      <c r="N265" s="319">
        <f>I265*J265+I266*J266</f>
        <v>3139</v>
      </c>
      <c r="O265" s="82" t="s">
        <v>420</v>
      </c>
    </row>
    <row r="266" spans="1:15" x14ac:dyDescent="0.25">
      <c r="A266" s="2">
        <v>265</v>
      </c>
      <c r="B266" s="125" t="s">
        <v>269</v>
      </c>
      <c r="C266" s="63">
        <v>2694</v>
      </c>
      <c r="D266" s="63" t="s">
        <v>208</v>
      </c>
      <c r="E266" s="64" t="s">
        <v>501</v>
      </c>
      <c r="F266" s="65"/>
      <c r="G266" s="50" t="s">
        <v>337</v>
      </c>
      <c r="H266" s="67">
        <v>5097</v>
      </c>
      <c r="I266" s="68">
        <v>430</v>
      </c>
      <c r="J266" s="69">
        <v>4.8</v>
      </c>
      <c r="K266" s="316"/>
      <c r="L266" s="70">
        <f t="shared" si="19"/>
        <v>6192</v>
      </c>
      <c r="M266" s="311">
        <f t="shared" si="20"/>
        <v>821.81962970336451</v>
      </c>
      <c r="N266" s="320"/>
      <c r="O266" s="47" t="s">
        <v>417</v>
      </c>
    </row>
    <row r="267" spans="1:15" ht="39" x14ac:dyDescent="0.25">
      <c r="A267" s="2">
        <v>266</v>
      </c>
      <c r="B267" s="207" t="s">
        <v>270</v>
      </c>
      <c r="C267" s="63" t="s">
        <v>271</v>
      </c>
      <c r="D267" s="63" t="s">
        <v>208</v>
      </c>
      <c r="E267" s="64" t="s">
        <v>7</v>
      </c>
      <c r="F267" s="65"/>
      <c r="G267" s="50" t="s">
        <v>423</v>
      </c>
      <c r="H267" s="67">
        <v>1459</v>
      </c>
      <c r="I267" s="68">
        <v>205</v>
      </c>
      <c r="J267" s="112">
        <v>3</v>
      </c>
      <c r="K267" s="298">
        <f>SUM(I267)</f>
        <v>205</v>
      </c>
      <c r="L267" s="113">
        <f t="shared" ref="L267:L340" si="22">(I267*J267)*3</f>
        <v>1845</v>
      </c>
      <c r="M267" s="309">
        <f t="shared" ref="M267:M330" si="23">L267/7.5345</f>
        <v>244.87358152498504</v>
      </c>
      <c r="N267" s="73">
        <f>I267*J267</f>
        <v>615</v>
      </c>
      <c r="O267" s="74" t="s">
        <v>417</v>
      </c>
    </row>
    <row r="268" spans="1:15" x14ac:dyDescent="0.25">
      <c r="A268" s="2">
        <v>267</v>
      </c>
      <c r="B268" s="207" t="s">
        <v>274</v>
      </c>
      <c r="C268" s="31">
        <v>1651</v>
      </c>
      <c r="D268" s="31" t="s">
        <v>208</v>
      </c>
      <c r="E268" s="39" t="s">
        <v>16</v>
      </c>
      <c r="F268" s="56"/>
      <c r="G268" s="34" t="s">
        <v>337</v>
      </c>
      <c r="H268" s="100">
        <v>1112</v>
      </c>
      <c r="I268" s="104">
        <v>205</v>
      </c>
      <c r="J268" s="73">
        <v>4.5</v>
      </c>
      <c r="K268" s="298">
        <f>SUM(I268)</f>
        <v>205</v>
      </c>
      <c r="L268" s="94">
        <f t="shared" si="22"/>
        <v>2767.5</v>
      </c>
      <c r="M268" s="309">
        <f t="shared" si="23"/>
        <v>367.31037228747761</v>
      </c>
      <c r="N268" s="73">
        <f>I268*J268</f>
        <v>922.5</v>
      </c>
      <c r="O268" s="74" t="s">
        <v>417</v>
      </c>
    </row>
    <row r="269" spans="1:15" x14ac:dyDescent="0.25">
      <c r="A269" s="2">
        <v>268</v>
      </c>
      <c r="B269" s="207" t="s">
        <v>275</v>
      </c>
      <c r="C269" s="31">
        <v>2335</v>
      </c>
      <c r="D269" s="31" t="s">
        <v>208</v>
      </c>
      <c r="E269" s="39" t="s">
        <v>16</v>
      </c>
      <c r="F269" s="56"/>
      <c r="G269" s="34" t="s">
        <v>337</v>
      </c>
      <c r="H269" s="100">
        <v>1082</v>
      </c>
      <c r="I269" s="104">
        <v>175</v>
      </c>
      <c r="J269" s="77">
        <v>3.5</v>
      </c>
      <c r="K269" s="315">
        <f>SUM(I269:I270)</f>
        <v>175</v>
      </c>
      <c r="L269" s="30">
        <f t="shared" si="22"/>
        <v>1837.5</v>
      </c>
      <c r="M269" s="309">
        <f t="shared" si="23"/>
        <v>243.87816046187535</v>
      </c>
      <c r="N269" s="318">
        <f>I269*J269+I270*J270</f>
        <v>612.5</v>
      </c>
      <c r="O269" s="4" t="s">
        <v>417</v>
      </c>
    </row>
    <row r="270" spans="1:15" x14ac:dyDescent="0.25">
      <c r="A270" s="2">
        <v>269</v>
      </c>
      <c r="B270" s="46" t="s">
        <v>275</v>
      </c>
      <c r="C270" s="63" t="s">
        <v>276</v>
      </c>
      <c r="D270" s="63" t="s">
        <v>208</v>
      </c>
      <c r="E270" s="64" t="s">
        <v>16</v>
      </c>
      <c r="F270" s="65" t="s">
        <v>32</v>
      </c>
      <c r="G270" s="50" t="s">
        <v>337</v>
      </c>
      <c r="H270" s="67">
        <v>52</v>
      </c>
      <c r="I270" s="29">
        <v>0</v>
      </c>
      <c r="J270" s="69">
        <v>0</v>
      </c>
      <c r="K270" s="317"/>
      <c r="L270" s="70">
        <f t="shared" si="22"/>
        <v>0</v>
      </c>
      <c r="M270" s="310">
        <f t="shared" si="23"/>
        <v>0</v>
      </c>
      <c r="N270" s="320"/>
      <c r="O270" s="116" t="s">
        <v>418</v>
      </c>
    </row>
    <row r="271" spans="1:15" ht="29.25" customHeight="1" x14ac:dyDescent="0.25">
      <c r="A271" s="2">
        <v>270</v>
      </c>
      <c r="B271" s="207" t="s">
        <v>344</v>
      </c>
      <c r="C271" s="88">
        <v>1234</v>
      </c>
      <c r="D271" s="88" t="s">
        <v>343</v>
      </c>
      <c r="E271" s="89" t="s">
        <v>345</v>
      </c>
      <c r="F271" s="118" t="s">
        <v>382</v>
      </c>
      <c r="G271" s="91" t="s">
        <v>244</v>
      </c>
      <c r="H271" s="92">
        <v>18818</v>
      </c>
      <c r="I271" s="213">
        <v>1920</v>
      </c>
      <c r="J271" s="112">
        <v>5</v>
      </c>
      <c r="K271" s="298">
        <f>SUM(I271)</f>
        <v>1920</v>
      </c>
      <c r="L271" s="113">
        <f t="shared" si="22"/>
        <v>28800</v>
      </c>
      <c r="M271" s="309">
        <f t="shared" si="23"/>
        <v>3822.4168823412301</v>
      </c>
      <c r="N271" s="73">
        <f>I271*J271</f>
        <v>9600</v>
      </c>
      <c r="O271" s="74" t="s">
        <v>417</v>
      </c>
    </row>
    <row r="272" spans="1:15" ht="29.25" customHeight="1" x14ac:dyDescent="0.25">
      <c r="A272" s="2">
        <v>271</v>
      </c>
      <c r="B272" s="214" t="s">
        <v>349</v>
      </c>
      <c r="C272" s="31">
        <v>59</v>
      </c>
      <c r="D272" s="31" t="s">
        <v>343</v>
      </c>
      <c r="E272" s="39" t="s">
        <v>380</v>
      </c>
      <c r="F272" s="215" t="s">
        <v>381</v>
      </c>
      <c r="G272" s="34" t="s">
        <v>244</v>
      </c>
      <c r="H272" s="31">
        <v>6193</v>
      </c>
      <c r="I272" s="104">
        <v>370</v>
      </c>
      <c r="J272" s="29">
        <v>3.5</v>
      </c>
      <c r="K272" s="318">
        <f>SUM(I272:I273)</f>
        <v>950</v>
      </c>
      <c r="L272" s="30">
        <f t="shared" si="22"/>
        <v>3885</v>
      </c>
      <c r="M272" s="309">
        <f t="shared" si="23"/>
        <v>515.62811069082215</v>
      </c>
      <c r="N272" s="318">
        <f>I272*J272+I273*J273</f>
        <v>3035</v>
      </c>
      <c r="O272" s="4" t="s">
        <v>417</v>
      </c>
    </row>
    <row r="273" spans="1:15" ht="27.75" customHeight="1" x14ac:dyDescent="0.25">
      <c r="A273" s="2">
        <v>272</v>
      </c>
      <c r="B273" s="216" t="s">
        <v>349</v>
      </c>
      <c r="C273" s="5">
        <v>59</v>
      </c>
      <c r="D273" s="5" t="s">
        <v>343</v>
      </c>
      <c r="E273" s="12" t="s">
        <v>380</v>
      </c>
      <c r="F273" s="7" t="s">
        <v>383</v>
      </c>
      <c r="G273" s="7" t="s">
        <v>384</v>
      </c>
      <c r="H273" s="36">
        <v>6193</v>
      </c>
      <c r="I273" s="77">
        <v>580</v>
      </c>
      <c r="J273" s="77">
        <v>3</v>
      </c>
      <c r="K273" s="320"/>
      <c r="L273" s="30">
        <f>(I273*J273)*2</f>
        <v>3480</v>
      </c>
      <c r="M273" s="311">
        <f t="shared" si="23"/>
        <v>461.87537328289864</v>
      </c>
      <c r="N273" s="320"/>
      <c r="O273" s="4" t="s">
        <v>420</v>
      </c>
    </row>
    <row r="274" spans="1:15" ht="26.25" x14ac:dyDescent="0.25">
      <c r="A274" s="2">
        <v>273</v>
      </c>
      <c r="B274" s="217" t="s">
        <v>349</v>
      </c>
      <c r="C274" s="31">
        <v>422</v>
      </c>
      <c r="D274" s="31" t="s">
        <v>343</v>
      </c>
      <c r="E274" s="39" t="s">
        <v>7</v>
      </c>
      <c r="F274" s="215" t="s">
        <v>130</v>
      </c>
      <c r="G274" s="34" t="s">
        <v>244</v>
      </c>
      <c r="H274" s="31">
        <v>3251</v>
      </c>
      <c r="I274" s="104">
        <v>915</v>
      </c>
      <c r="J274" s="29">
        <v>3</v>
      </c>
      <c r="K274" s="315">
        <f>SUM(I274:I275)</f>
        <v>975</v>
      </c>
      <c r="L274" s="30">
        <f>(I274*J274)*3</f>
        <v>8235</v>
      </c>
      <c r="M274" s="311">
        <f t="shared" si="23"/>
        <v>1092.9723272944454</v>
      </c>
      <c r="N274" s="318">
        <f>I274*J274+I275*J275</f>
        <v>2925</v>
      </c>
      <c r="O274" s="4" t="s">
        <v>417</v>
      </c>
    </row>
    <row r="275" spans="1:15" ht="26.25" x14ac:dyDescent="0.25">
      <c r="A275" s="2">
        <v>274</v>
      </c>
      <c r="B275" s="216" t="s">
        <v>349</v>
      </c>
      <c r="C275" s="63" t="s">
        <v>537</v>
      </c>
      <c r="D275" s="63" t="s">
        <v>343</v>
      </c>
      <c r="E275" s="64" t="s">
        <v>7</v>
      </c>
      <c r="F275" s="50" t="s">
        <v>130</v>
      </c>
      <c r="G275" s="50" t="s">
        <v>244</v>
      </c>
      <c r="H275" s="67">
        <v>489</v>
      </c>
      <c r="I275" s="69">
        <v>60</v>
      </c>
      <c r="J275" s="69">
        <v>3</v>
      </c>
      <c r="K275" s="317"/>
      <c r="L275" s="70">
        <f>(I275*J275)*3</f>
        <v>540</v>
      </c>
      <c r="M275" s="310">
        <f t="shared" si="23"/>
        <v>71.670316543898068</v>
      </c>
      <c r="N275" s="320"/>
      <c r="O275" s="47" t="s">
        <v>417</v>
      </c>
    </row>
    <row r="276" spans="1:15" ht="26.25" x14ac:dyDescent="0.25">
      <c r="A276" s="2">
        <v>273</v>
      </c>
      <c r="B276" s="217" t="s">
        <v>349</v>
      </c>
      <c r="C276" s="31">
        <v>1432</v>
      </c>
      <c r="D276" s="31" t="s">
        <v>343</v>
      </c>
      <c r="E276" s="39" t="s">
        <v>489</v>
      </c>
      <c r="F276" s="215" t="s">
        <v>490</v>
      </c>
      <c r="G276" s="34" t="s">
        <v>326</v>
      </c>
      <c r="H276" s="31">
        <v>860</v>
      </c>
      <c r="I276" s="104">
        <v>214</v>
      </c>
      <c r="J276" s="29">
        <v>3</v>
      </c>
      <c r="K276" s="315">
        <f>SUM(I276:I277)</f>
        <v>262</v>
      </c>
      <c r="L276" s="30">
        <f>(I276*J276)*3</f>
        <v>1926</v>
      </c>
      <c r="M276" s="309">
        <f t="shared" si="23"/>
        <v>255.62412900656977</v>
      </c>
      <c r="N276" s="318">
        <f>I276*J276+I277*J277</f>
        <v>786</v>
      </c>
      <c r="O276" s="4" t="s">
        <v>417</v>
      </c>
    </row>
    <row r="277" spans="1:15" ht="26.25" x14ac:dyDescent="0.25">
      <c r="A277" s="2">
        <v>274</v>
      </c>
      <c r="B277" s="216" t="s">
        <v>349</v>
      </c>
      <c r="C277" s="63">
        <v>1433</v>
      </c>
      <c r="D277" s="63" t="s">
        <v>343</v>
      </c>
      <c r="E277" s="64" t="s">
        <v>491</v>
      </c>
      <c r="F277" s="50" t="s">
        <v>490</v>
      </c>
      <c r="G277" s="50" t="s">
        <v>12</v>
      </c>
      <c r="H277" s="67">
        <v>288</v>
      </c>
      <c r="I277" s="69">
        <v>48</v>
      </c>
      <c r="J277" s="69">
        <v>3</v>
      </c>
      <c r="K277" s="317"/>
      <c r="L277" s="70">
        <f>(I277*J277)*3</f>
        <v>432</v>
      </c>
      <c r="M277" s="311">
        <f t="shared" si="23"/>
        <v>57.336253235118448</v>
      </c>
      <c r="N277" s="320"/>
      <c r="O277" s="47" t="s">
        <v>417</v>
      </c>
    </row>
    <row r="278" spans="1:15" x14ac:dyDescent="0.25">
      <c r="A278" s="2">
        <v>275</v>
      </c>
      <c r="B278" s="218" t="s">
        <v>346</v>
      </c>
      <c r="C278" s="88">
        <v>946</v>
      </c>
      <c r="D278" s="88" t="s">
        <v>343</v>
      </c>
      <c r="E278" s="89" t="s">
        <v>347</v>
      </c>
      <c r="F278" s="118" t="s">
        <v>348</v>
      </c>
      <c r="G278" s="91" t="s">
        <v>244</v>
      </c>
      <c r="H278" s="92">
        <v>2323</v>
      </c>
      <c r="I278" s="93">
        <v>1110</v>
      </c>
      <c r="J278" s="73">
        <v>3</v>
      </c>
      <c r="K278" s="298">
        <f>SUM(I278)</f>
        <v>1110</v>
      </c>
      <c r="L278" s="94">
        <f>(I278*J278)*2</f>
        <v>6660</v>
      </c>
      <c r="M278" s="309">
        <f t="shared" si="23"/>
        <v>883.93390404140951</v>
      </c>
      <c r="N278" s="73">
        <f>I278*J278</f>
        <v>3330</v>
      </c>
      <c r="O278" s="74" t="s">
        <v>420</v>
      </c>
    </row>
    <row r="279" spans="1:15" ht="26.25" x14ac:dyDescent="0.25">
      <c r="A279" s="2">
        <v>276</v>
      </c>
      <c r="B279" s="211" t="s">
        <v>492</v>
      </c>
      <c r="C279" s="5">
        <v>299</v>
      </c>
      <c r="D279" s="5" t="s">
        <v>343</v>
      </c>
      <c r="E279" s="12" t="s">
        <v>493</v>
      </c>
      <c r="F279" s="42"/>
      <c r="G279" s="7" t="s">
        <v>326</v>
      </c>
      <c r="H279" s="36">
        <v>261</v>
      </c>
      <c r="I279" s="29">
        <v>342</v>
      </c>
      <c r="J279" s="8">
        <v>3</v>
      </c>
      <c r="K279" s="304">
        <f>SUM(I279)</f>
        <v>342</v>
      </c>
      <c r="L279" s="9">
        <f>(I279*J279)*3</f>
        <v>3078</v>
      </c>
      <c r="M279" s="309">
        <f t="shared" si="23"/>
        <v>408.52080430021897</v>
      </c>
      <c r="N279" s="8">
        <f>I279*J279</f>
        <v>1026</v>
      </c>
      <c r="O279" s="4" t="s">
        <v>417</v>
      </c>
    </row>
    <row r="280" spans="1:15" ht="26.25" x14ac:dyDescent="0.25">
      <c r="A280" s="2">
        <v>277</v>
      </c>
      <c r="B280" s="219" t="s">
        <v>346</v>
      </c>
      <c r="C280" s="63">
        <v>369</v>
      </c>
      <c r="D280" s="63" t="s">
        <v>343</v>
      </c>
      <c r="E280" s="64" t="s">
        <v>494</v>
      </c>
      <c r="F280" s="65"/>
      <c r="G280" s="50" t="s">
        <v>326</v>
      </c>
      <c r="H280" s="67">
        <v>160</v>
      </c>
      <c r="I280" s="68">
        <v>18</v>
      </c>
      <c r="J280" s="72">
        <v>3</v>
      </c>
      <c r="K280" s="305">
        <f>SUM(I280)</f>
        <v>18</v>
      </c>
      <c r="L280" s="53">
        <f>(I280*J280)*3</f>
        <v>162</v>
      </c>
      <c r="M280" s="311">
        <f t="shared" si="23"/>
        <v>21.501094963169418</v>
      </c>
      <c r="N280" s="72">
        <f>I280*J280</f>
        <v>54</v>
      </c>
      <c r="O280" s="47" t="s">
        <v>417</v>
      </c>
    </row>
    <row r="281" spans="1:15" x14ac:dyDescent="0.25">
      <c r="A281" s="2">
        <v>278</v>
      </c>
      <c r="B281" s="220" t="s">
        <v>243</v>
      </c>
      <c r="C281" s="221">
        <v>1240</v>
      </c>
      <c r="D281" s="31" t="s">
        <v>220</v>
      </c>
      <c r="E281" s="222" t="s">
        <v>16</v>
      </c>
      <c r="F281" s="223"/>
      <c r="G281" s="224" t="s">
        <v>244</v>
      </c>
      <c r="H281" s="225">
        <v>5140</v>
      </c>
      <c r="I281" s="226">
        <v>1150</v>
      </c>
      <c r="J281" s="85">
        <v>3</v>
      </c>
      <c r="K281" s="315">
        <f>SUM(I281:I282)</f>
        <v>1510</v>
      </c>
      <c r="L281" s="106">
        <f>(I281*J281)*2</f>
        <v>6900</v>
      </c>
      <c r="M281" s="309">
        <f t="shared" si="23"/>
        <v>915.78737806091976</v>
      </c>
      <c r="N281" s="318">
        <f>I281*J281+I282*J282</f>
        <v>4530</v>
      </c>
      <c r="O281" s="101" t="s">
        <v>420</v>
      </c>
    </row>
    <row r="282" spans="1:15" x14ac:dyDescent="0.25">
      <c r="A282" s="2">
        <v>279</v>
      </c>
      <c r="B282" s="227" t="s">
        <v>243</v>
      </c>
      <c r="C282" s="228" t="s">
        <v>385</v>
      </c>
      <c r="D282" s="5" t="s">
        <v>220</v>
      </c>
      <c r="E282" s="229" t="s">
        <v>386</v>
      </c>
      <c r="F282" s="230" t="s">
        <v>60</v>
      </c>
      <c r="G282" s="231" t="s">
        <v>244</v>
      </c>
      <c r="H282" s="228">
        <v>1798</v>
      </c>
      <c r="I282" s="232">
        <v>360</v>
      </c>
      <c r="J282" s="77">
        <v>3</v>
      </c>
      <c r="K282" s="316"/>
      <c r="L282" s="30">
        <f>(I282*J282)*1</f>
        <v>1080</v>
      </c>
      <c r="M282" s="311">
        <f t="shared" si="23"/>
        <v>143.34063308779614</v>
      </c>
      <c r="N282" s="319"/>
      <c r="O282" s="4" t="s">
        <v>419</v>
      </c>
    </row>
    <row r="283" spans="1:15" ht="26.25" x14ac:dyDescent="0.25">
      <c r="A283" s="2">
        <v>280</v>
      </c>
      <c r="B283" s="233" t="s">
        <v>243</v>
      </c>
      <c r="C283" s="228" t="s">
        <v>475</v>
      </c>
      <c r="D283" s="5" t="s">
        <v>220</v>
      </c>
      <c r="E283" s="234" t="s">
        <v>476</v>
      </c>
      <c r="F283" s="230" t="s">
        <v>472</v>
      </c>
      <c r="G283" s="231" t="s">
        <v>477</v>
      </c>
      <c r="H283" s="235">
        <v>906</v>
      </c>
      <c r="I283" s="342">
        <v>405</v>
      </c>
      <c r="J283" s="344">
        <v>3</v>
      </c>
      <c r="K283" s="319">
        <f>SUM(I283:I284)</f>
        <v>405</v>
      </c>
      <c r="L283" s="346">
        <f>(I283*J283)*3</f>
        <v>3645</v>
      </c>
      <c r="M283" s="311">
        <f t="shared" si="23"/>
        <v>483.77463667131195</v>
      </c>
      <c r="N283" s="319">
        <f>I283*J283+I284*J284</f>
        <v>1215</v>
      </c>
      <c r="O283" s="82" t="s">
        <v>417</v>
      </c>
    </row>
    <row r="284" spans="1:15" x14ac:dyDescent="0.25">
      <c r="A284" s="2">
        <v>281</v>
      </c>
      <c r="B284" s="227" t="s">
        <v>243</v>
      </c>
      <c r="C284" s="228" t="s">
        <v>478</v>
      </c>
      <c r="D284" s="5" t="s">
        <v>220</v>
      </c>
      <c r="E284" s="229" t="s">
        <v>479</v>
      </c>
      <c r="F284" s="230" t="s">
        <v>472</v>
      </c>
      <c r="G284" s="231" t="s">
        <v>480</v>
      </c>
      <c r="H284" s="228">
        <v>6474</v>
      </c>
      <c r="I284" s="342"/>
      <c r="J284" s="344"/>
      <c r="K284" s="319"/>
      <c r="L284" s="346"/>
      <c r="M284" s="311">
        <f t="shared" si="23"/>
        <v>0</v>
      </c>
      <c r="N284" s="319"/>
      <c r="O284" s="4" t="s">
        <v>417</v>
      </c>
    </row>
    <row r="285" spans="1:15" x14ac:dyDescent="0.25">
      <c r="A285" s="2">
        <v>282</v>
      </c>
      <c r="B285" s="233" t="s">
        <v>243</v>
      </c>
      <c r="C285" s="228" t="s">
        <v>481</v>
      </c>
      <c r="D285" s="5" t="s">
        <v>220</v>
      </c>
      <c r="E285" s="234" t="s">
        <v>482</v>
      </c>
      <c r="F285" s="230" t="s">
        <v>472</v>
      </c>
      <c r="G285" s="231" t="s">
        <v>483</v>
      </c>
      <c r="H285" s="235">
        <v>3471</v>
      </c>
      <c r="I285" s="342"/>
      <c r="J285" s="344"/>
      <c r="K285" s="319"/>
      <c r="L285" s="346"/>
      <c r="M285" s="311">
        <f t="shared" si="23"/>
        <v>0</v>
      </c>
      <c r="N285" s="319"/>
      <c r="O285" s="82" t="s">
        <v>417</v>
      </c>
    </row>
    <row r="286" spans="1:15" x14ac:dyDescent="0.25">
      <c r="A286" s="2">
        <v>283</v>
      </c>
      <c r="B286" s="227" t="s">
        <v>243</v>
      </c>
      <c r="C286" s="228" t="s">
        <v>484</v>
      </c>
      <c r="D286" s="5" t="s">
        <v>220</v>
      </c>
      <c r="E286" s="229" t="s">
        <v>485</v>
      </c>
      <c r="F286" s="230" t="s">
        <v>472</v>
      </c>
      <c r="G286" s="231" t="s">
        <v>486</v>
      </c>
      <c r="H286" s="228">
        <v>3269</v>
      </c>
      <c r="I286" s="342"/>
      <c r="J286" s="344"/>
      <c r="K286" s="319"/>
      <c r="L286" s="346"/>
      <c r="M286" s="311">
        <f t="shared" si="23"/>
        <v>0</v>
      </c>
      <c r="N286" s="319"/>
      <c r="O286" s="4" t="s">
        <v>417</v>
      </c>
    </row>
    <row r="287" spans="1:15" x14ac:dyDescent="0.25">
      <c r="A287" s="2">
        <v>284</v>
      </c>
      <c r="B287" s="236" t="s">
        <v>243</v>
      </c>
      <c r="C287" s="237" t="s">
        <v>487</v>
      </c>
      <c r="D287" s="63" t="s">
        <v>220</v>
      </c>
      <c r="E287" s="238" t="s">
        <v>485</v>
      </c>
      <c r="F287" s="239" t="s">
        <v>472</v>
      </c>
      <c r="G287" s="240" t="s">
        <v>488</v>
      </c>
      <c r="H287" s="241">
        <v>3661</v>
      </c>
      <c r="I287" s="343"/>
      <c r="J287" s="345"/>
      <c r="K287" s="320"/>
      <c r="L287" s="347"/>
      <c r="M287" s="310">
        <f t="shared" si="23"/>
        <v>0</v>
      </c>
      <c r="N287" s="320"/>
      <c r="O287" s="84" t="s">
        <v>417</v>
      </c>
    </row>
    <row r="288" spans="1:15" x14ac:dyDescent="0.25">
      <c r="A288" s="2">
        <v>285</v>
      </c>
      <c r="B288" s="242" t="s">
        <v>245</v>
      </c>
      <c r="C288" s="186" t="s">
        <v>246</v>
      </c>
      <c r="D288" s="186" t="s">
        <v>220</v>
      </c>
      <c r="E288" s="187" t="s">
        <v>247</v>
      </c>
      <c r="F288" s="188" t="s">
        <v>32</v>
      </c>
      <c r="G288" s="243" t="s">
        <v>248</v>
      </c>
      <c r="H288" s="190">
        <v>65</v>
      </c>
      <c r="I288" s="191">
        <v>0</v>
      </c>
      <c r="J288" s="192">
        <v>0</v>
      </c>
      <c r="K288" s="315">
        <f>SUM(I288:I303)</f>
        <v>4165</v>
      </c>
      <c r="L288" s="193">
        <f t="shared" si="22"/>
        <v>0</v>
      </c>
      <c r="M288" s="309">
        <f t="shared" si="23"/>
        <v>0</v>
      </c>
      <c r="N288" s="318">
        <f>I288*J288+I289*J289+I290*J290+I291*J291+I292*J292+I293*J293+I294*J294+I295*J295+I296*J296+I297*J297+I298*J298+I299*J299+I300*J300+I301*J301+I302*J302+I303*J303</f>
        <v>13800</v>
      </c>
      <c r="O288" s="209" t="s">
        <v>418</v>
      </c>
    </row>
    <row r="289" spans="1:15" x14ac:dyDescent="0.25">
      <c r="A289" s="2">
        <v>286</v>
      </c>
      <c r="B289" s="27" t="s">
        <v>245</v>
      </c>
      <c r="C289" s="160" t="s">
        <v>249</v>
      </c>
      <c r="D289" s="160" t="s">
        <v>220</v>
      </c>
      <c r="E289" s="161" t="s">
        <v>21</v>
      </c>
      <c r="F289" s="162"/>
      <c r="G289" s="163" t="s">
        <v>250</v>
      </c>
      <c r="H289" s="164">
        <v>216</v>
      </c>
      <c r="I289" s="165">
        <v>80</v>
      </c>
      <c r="J289" s="165">
        <v>3.5</v>
      </c>
      <c r="K289" s="316"/>
      <c r="L289" s="167">
        <f t="shared" si="22"/>
        <v>840</v>
      </c>
      <c r="M289" s="311">
        <f t="shared" si="23"/>
        <v>111.48715906828588</v>
      </c>
      <c r="N289" s="319"/>
      <c r="O289" s="209" t="s">
        <v>418</v>
      </c>
    </row>
    <row r="290" spans="1:15" x14ac:dyDescent="0.25">
      <c r="A290" s="2">
        <v>287</v>
      </c>
      <c r="B290" s="27" t="s">
        <v>245</v>
      </c>
      <c r="C290" s="160" t="s">
        <v>251</v>
      </c>
      <c r="D290" s="160" t="s">
        <v>220</v>
      </c>
      <c r="E290" s="161" t="s">
        <v>252</v>
      </c>
      <c r="F290" s="162" t="s">
        <v>32</v>
      </c>
      <c r="G290" s="208" t="s">
        <v>248</v>
      </c>
      <c r="H290" s="164">
        <v>288</v>
      </c>
      <c r="I290" s="165">
        <v>0</v>
      </c>
      <c r="J290" s="166">
        <v>0</v>
      </c>
      <c r="K290" s="316"/>
      <c r="L290" s="167">
        <f t="shared" si="22"/>
        <v>0</v>
      </c>
      <c r="M290" s="311">
        <f t="shared" si="23"/>
        <v>0</v>
      </c>
      <c r="N290" s="319"/>
      <c r="O290" s="209" t="s">
        <v>418</v>
      </c>
    </row>
    <row r="291" spans="1:15" x14ac:dyDescent="0.25">
      <c r="A291" s="2">
        <v>288</v>
      </c>
      <c r="B291" s="27" t="s">
        <v>245</v>
      </c>
      <c r="C291" s="160" t="s">
        <v>253</v>
      </c>
      <c r="D291" s="160" t="s">
        <v>220</v>
      </c>
      <c r="E291" s="161" t="s">
        <v>21</v>
      </c>
      <c r="F291" s="162"/>
      <c r="G291" s="163" t="s">
        <v>250</v>
      </c>
      <c r="H291" s="164">
        <v>122</v>
      </c>
      <c r="I291" s="165">
        <v>30</v>
      </c>
      <c r="J291" s="165">
        <v>3.5</v>
      </c>
      <c r="K291" s="316"/>
      <c r="L291" s="167">
        <f t="shared" si="22"/>
        <v>315</v>
      </c>
      <c r="M291" s="311">
        <f t="shared" si="23"/>
        <v>41.807684650607207</v>
      </c>
      <c r="N291" s="319"/>
      <c r="O291" s="160" t="s">
        <v>417</v>
      </c>
    </row>
    <row r="292" spans="1:15" ht="26.25" x14ac:dyDescent="0.25">
      <c r="A292" s="2">
        <v>289</v>
      </c>
      <c r="B292" s="27" t="s">
        <v>245</v>
      </c>
      <c r="C292" s="228" t="s">
        <v>254</v>
      </c>
      <c r="D292" s="5" t="s">
        <v>220</v>
      </c>
      <c r="E292" s="231" t="s">
        <v>255</v>
      </c>
      <c r="F292" s="234" t="s">
        <v>32</v>
      </c>
      <c r="G292" s="231" t="s">
        <v>244</v>
      </c>
      <c r="H292" s="235">
        <v>43</v>
      </c>
      <c r="I292" s="244">
        <v>0</v>
      </c>
      <c r="J292" s="8">
        <v>0</v>
      </c>
      <c r="K292" s="316"/>
      <c r="L292" s="9">
        <f t="shared" si="22"/>
        <v>0</v>
      </c>
      <c r="M292" s="311">
        <f t="shared" si="23"/>
        <v>0</v>
      </c>
      <c r="N292" s="319"/>
      <c r="O292" s="79" t="s">
        <v>418</v>
      </c>
    </row>
    <row r="293" spans="1:15" ht="26.25" x14ac:dyDescent="0.25">
      <c r="A293" s="2">
        <v>290</v>
      </c>
      <c r="B293" s="27" t="s">
        <v>245</v>
      </c>
      <c r="C293" s="228" t="s">
        <v>256</v>
      </c>
      <c r="D293" s="5" t="s">
        <v>220</v>
      </c>
      <c r="E293" s="231" t="s">
        <v>255</v>
      </c>
      <c r="F293" s="234" t="s">
        <v>32</v>
      </c>
      <c r="G293" s="231" t="s">
        <v>244</v>
      </c>
      <c r="H293" s="235">
        <v>36</v>
      </c>
      <c r="I293" s="244">
        <v>0</v>
      </c>
      <c r="J293" s="8">
        <v>0</v>
      </c>
      <c r="K293" s="316"/>
      <c r="L293" s="9">
        <f t="shared" si="22"/>
        <v>0</v>
      </c>
      <c r="M293" s="311">
        <f t="shared" si="23"/>
        <v>0</v>
      </c>
      <c r="N293" s="319"/>
      <c r="O293" s="79" t="s">
        <v>418</v>
      </c>
    </row>
    <row r="294" spans="1:15" ht="26.25" x14ac:dyDescent="0.25">
      <c r="A294" s="2">
        <v>291</v>
      </c>
      <c r="B294" s="11" t="s">
        <v>245</v>
      </c>
      <c r="C294" s="228" t="s">
        <v>257</v>
      </c>
      <c r="D294" s="5" t="s">
        <v>220</v>
      </c>
      <c r="E294" s="231" t="s">
        <v>255</v>
      </c>
      <c r="F294" s="234" t="s">
        <v>32</v>
      </c>
      <c r="G294" s="231" t="s">
        <v>244</v>
      </c>
      <c r="H294" s="235">
        <v>68</v>
      </c>
      <c r="I294" s="244">
        <v>0</v>
      </c>
      <c r="J294" s="8">
        <v>0</v>
      </c>
      <c r="K294" s="316"/>
      <c r="L294" s="9">
        <f t="shared" si="22"/>
        <v>0</v>
      </c>
      <c r="M294" s="311">
        <f t="shared" si="23"/>
        <v>0</v>
      </c>
      <c r="N294" s="319"/>
      <c r="O294" s="79" t="s">
        <v>418</v>
      </c>
    </row>
    <row r="295" spans="1:15" ht="26.25" x14ac:dyDescent="0.25">
      <c r="A295" s="2">
        <v>292</v>
      </c>
      <c r="B295" s="46" t="s">
        <v>245</v>
      </c>
      <c r="C295" s="237" t="s">
        <v>258</v>
      </c>
      <c r="D295" s="63" t="s">
        <v>220</v>
      </c>
      <c r="E295" s="240" t="s">
        <v>255</v>
      </c>
      <c r="F295" s="238" t="s">
        <v>32</v>
      </c>
      <c r="G295" s="240" t="s">
        <v>244</v>
      </c>
      <c r="H295" s="241">
        <v>22</v>
      </c>
      <c r="I295" s="244">
        <v>0</v>
      </c>
      <c r="J295" s="72">
        <v>0</v>
      </c>
      <c r="K295" s="316"/>
      <c r="L295" s="53">
        <f t="shared" si="22"/>
        <v>0</v>
      </c>
      <c r="M295" s="310">
        <f t="shared" si="23"/>
        <v>0</v>
      </c>
      <c r="N295" s="319"/>
      <c r="O295" s="116" t="s">
        <v>418</v>
      </c>
    </row>
    <row r="296" spans="1:15" ht="41.25" customHeight="1" x14ac:dyDescent="0.25">
      <c r="A296" s="2">
        <v>293</v>
      </c>
      <c r="B296" s="242" t="s">
        <v>245</v>
      </c>
      <c r="C296" s="221" t="s">
        <v>259</v>
      </c>
      <c r="D296" s="31" t="s">
        <v>220</v>
      </c>
      <c r="E296" s="245" t="s">
        <v>255</v>
      </c>
      <c r="F296" s="246" t="s">
        <v>32</v>
      </c>
      <c r="G296" s="224" t="s">
        <v>244</v>
      </c>
      <c r="H296" s="225">
        <v>122</v>
      </c>
      <c r="I296" s="247">
        <v>0</v>
      </c>
      <c r="J296" s="8">
        <v>0</v>
      </c>
      <c r="K296" s="316"/>
      <c r="L296" s="9">
        <f t="shared" si="22"/>
        <v>0</v>
      </c>
      <c r="M296" s="309">
        <f t="shared" si="23"/>
        <v>0</v>
      </c>
      <c r="N296" s="319"/>
      <c r="O296" s="79" t="s">
        <v>418</v>
      </c>
    </row>
    <row r="297" spans="1:15" ht="36.75" customHeight="1" x14ac:dyDescent="0.25">
      <c r="A297" s="2">
        <v>294</v>
      </c>
      <c r="B297" s="27" t="s">
        <v>245</v>
      </c>
      <c r="C297" s="160" t="s">
        <v>261</v>
      </c>
      <c r="D297" s="160" t="s">
        <v>220</v>
      </c>
      <c r="E297" s="161" t="s">
        <v>262</v>
      </c>
      <c r="F297" s="162"/>
      <c r="G297" s="163" t="s">
        <v>250</v>
      </c>
      <c r="H297" s="164">
        <v>378</v>
      </c>
      <c r="I297" s="165">
        <v>150</v>
      </c>
      <c r="J297" s="166">
        <v>3</v>
      </c>
      <c r="K297" s="316"/>
      <c r="L297" s="167">
        <f>(I297*J297)*2</f>
        <v>900</v>
      </c>
      <c r="M297" s="311">
        <f t="shared" si="23"/>
        <v>119.45052757316344</v>
      </c>
      <c r="N297" s="319"/>
      <c r="O297" s="160" t="s">
        <v>420</v>
      </c>
    </row>
    <row r="298" spans="1:15" x14ac:dyDescent="0.25">
      <c r="A298" s="2">
        <v>295</v>
      </c>
      <c r="B298" s="27" t="s">
        <v>245</v>
      </c>
      <c r="C298" s="160" t="s">
        <v>263</v>
      </c>
      <c r="D298" s="160" t="s">
        <v>220</v>
      </c>
      <c r="E298" s="161" t="s">
        <v>264</v>
      </c>
      <c r="F298" s="162" t="s">
        <v>387</v>
      </c>
      <c r="G298" s="163" t="s">
        <v>260</v>
      </c>
      <c r="H298" s="164">
        <v>604</v>
      </c>
      <c r="I298" s="165">
        <v>0</v>
      </c>
      <c r="J298" s="166">
        <v>0</v>
      </c>
      <c r="K298" s="316"/>
      <c r="L298" s="167">
        <f t="shared" si="22"/>
        <v>0</v>
      </c>
      <c r="M298" s="311">
        <f t="shared" si="23"/>
        <v>0</v>
      </c>
      <c r="N298" s="319"/>
      <c r="O298" s="209" t="s">
        <v>418</v>
      </c>
    </row>
    <row r="299" spans="1:15" ht="26.25" x14ac:dyDescent="0.25">
      <c r="A299" s="2">
        <v>296</v>
      </c>
      <c r="B299" s="27" t="s">
        <v>245</v>
      </c>
      <c r="C299" s="160" t="s">
        <v>265</v>
      </c>
      <c r="D299" s="160" t="s">
        <v>220</v>
      </c>
      <c r="E299" s="161" t="s">
        <v>21</v>
      </c>
      <c r="F299" s="162"/>
      <c r="G299" s="163" t="s">
        <v>266</v>
      </c>
      <c r="H299" s="164">
        <v>604</v>
      </c>
      <c r="I299" s="165">
        <v>85</v>
      </c>
      <c r="J299" s="166">
        <v>3</v>
      </c>
      <c r="K299" s="316"/>
      <c r="L299" s="167">
        <f>(I299*J299)*2</f>
        <v>510</v>
      </c>
      <c r="M299" s="311">
        <f t="shared" si="23"/>
        <v>67.688632291459285</v>
      </c>
      <c r="N299" s="319"/>
      <c r="O299" s="160" t="s">
        <v>420</v>
      </c>
    </row>
    <row r="300" spans="1:15" x14ac:dyDescent="0.25">
      <c r="A300" s="2">
        <v>297</v>
      </c>
      <c r="B300" s="27" t="s">
        <v>245</v>
      </c>
      <c r="C300" s="228">
        <v>1224</v>
      </c>
      <c r="D300" s="5" t="s">
        <v>220</v>
      </c>
      <c r="E300" s="230" t="s">
        <v>16</v>
      </c>
      <c r="F300" s="234"/>
      <c r="G300" s="7" t="s">
        <v>244</v>
      </c>
      <c r="H300" s="235">
        <v>4715</v>
      </c>
      <c r="I300" s="244">
        <v>570</v>
      </c>
      <c r="J300" s="8">
        <v>3</v>
      </c>
      <c r="K300" s="316"/>
      <c r="L300" s="9">
        <f>(I300*J300)*2</f>
        <v>3420</v>
      </c>
      <c r="M300" s="311">
        <f t="shared" si="23"/>
        <v>453.91200477802107</v>
      </c>
      <c r="N300" s="319"/>
      <c r="O300" s="4" t="s">
        <v>420</v>
      </c>
    </row>
    <row r="301" spans="1:15" x14ac:dyDescent="0.25">
      <c r="A301" s="2">
        <v>298</v>
      </c>
      <c r="B301" s="27" t="s">
        <v>245</v>
      </c>
      <c r="C301" s="228">
        <v>1225</v>
      </c>
      <c r="D301" s="5" t="s">
        <v>220</v>
      </c>
      <c r="E301" s="230" t="s">
        <v>16</v>
      </c>
      <c r="F301" s="234"/>
      <c r="G301" s="231" t="s">
        <v>244</v>
      </c>
      <c r="H301" s="235">
        <v>13635</v>
      </c>
      <c r="I301" s="244">
        <v>2000</v>
      </c>
      <c r="J301" s="8">
        <v>3.1</v>
      </c>
      <c r="K301" s="316"/>
      <c r="L301" s="9">
        <f>(I301*J301)*2</f>
        <v>12400</v>
      </c>
      <c r="M301" s="311">
        <f t="shared" si="23"/>
        <v>1645.7628243413631</v>
      </c>
      <c r="N301" s="319"/>
      <c r="O301" s="4" t="s">
        <v>420</v>
      </c>
    </row>
    <row r="302" spans="1:15" x14ac:dyDescent="0.25">
      <c r="A302" s="2">
        <v>299</v>
      </c>
      <c r="B302" s="27" t="s">
        <v>245</v>
      </c>
      <c r="C302" s="228">
        <v>1226</v>
      </c>
      <c r="D302" s="5" t="s">
        <v>220</v>
      </c>
      <c r="E302" s="230" t="s">
        <v>267</v>
      </c>
      <c r="F302" s="234"/>
      <c r="G302" s="231" t="s">
        <v>244</v>
      </c>
      <c r="H302" s="235">
        <v>3456</v>
      </c>
      <c r="I302" s="244">
        <v>200</v>
      </c>
      <c r="J302" s="8">
        <v>3</v>
      </c>
      <c r="K302" s="316"/>
      <c r="L302" s="9">
        <f>(I302*J302)*2</f>
        <v>1200</v>
      </c>
      <c r="M302" s="311">
        <f t="shared" si="23"/>
        <v>159.26737009755126</v>
      </c>
      <c r="N302" s="319"/>
      <c r="O302" s="4" t="s">
        <v>420</v>
      </c>
    </row>
    <row r="303" spans="1:15" ht="26.25" x14ac:dyDescent="0.25">
      <c r="A303" s="2">
        <v>300</v>
      </c>
      <c r="B303" s="27" t="s">
        <v>245</v>
      </c>
      <c r="C303" s="195">
        <v>1221</v>
      </c>
      <c r="D303" s="195" t="s">
        <v>220</v>
      </c>
      <c r="E303" s="196" t="s">
        <v>388</v>
      </c>
      <c r="F303" s="206" t="s">
        <v>392</v>
      </c>
      <c r="G303" s="163" t="s">
        <v>326</v>
      </c>
      <c r="H303" s="195">
        <v>35736</v>
      </c>
      <c r="I303" s="200">
        <v>1050</v>
      </c>
      <c r="J303" s="200">
        <v>4</v>
      </c>
      <c r="K303" s="317"/>
      <c r="L303" s="201">
        <f t="shared" si="22"/>
        <v>12600</v>
      </c>
      <c r="M303" s="310">
        <f t="shared" si="23"/>
        <v>1672.3073860242882</v>
      </c>
      <c r="N303" s="320"/>
      <c r="O303" s="195" t="s">
        <v>417</v>
      </c>
    </row>
    <row r="304" spans="1:15" x14ac:dyDescent="0.25">
      <c r="A304" s="2">
        <v>301</v>
      </c>
      <c r="B304" s="242" t="s">
        <v>272</v>
      </c>
      <c r="C304" s="221">
        <v>1234</v>
      </c>
      <c r="D304" s="31" t="s">
        <v>220</v>
      </c>
      <c r="E304" s="223" t="s">
        <v>16</v>
      </c>
      <c r="F304" s="246"/>
      <c r="G304" s="224" t="s">
        <v>244</v>
      </c>
      <c r="H304" s="225">
        <v>1877</v>
      </c>
      <c r="I304" s="226">
        <v>110</v>
      </c>
      <c r="J304" s="41">
        <v>3</v>
      </c>
      <c r="K304" s="315">
        <f>SUM(I304:I312)</f>
        <v>3765</v>
      </c>
      <c r="L304" s="22">
        <f>(I304*J304)*2</f>
        <v>660</v>
      </c>
      <c r="M304" s="309">
        <f t="shared" si="23"/>
        <v>87.597053553653197</v>
      </c>
      <c r="N304" s="318">
        <f>I304*J304+I305*J305+I306*J306+I307*J307+I308*J308+I309*J309+I310*J310+I311*J311+I312*J312</f>
        <v>13368</v>
      </c>
      <c r="O304" s="4" t="s">
        <v>420</v>
      </c>
    </row>
    <row r="305" spans="1:15" x14ac:dyDescent="0.25">
      <c r="A305" s="2">
        <v>302</v>
      </c>
      <c r="B305" s="27" t="s">
        <v>272</v>
      </c>
      <c r="C305" s="5">
        <v>1234</v>
      </c>
      <c r="D305" s="5" t="s">
        <v>220</v>
      </c>
      <c r="E305" s="12" t="s">
        <v>16</v>
      </c>
      <c r="F305" s="42"/>
      <c r="G305" s="7" t="s">
        <v>384</v>
      </c>
      <c r="H305" s="36">
        <v>1877</v>
      </c>
      <c r="I305" s="29">
        <v>215</v>
      </c>
      <c r="J305" s="8">
        <v>4</v>
      </c>
      <c r="K305" s="321"/>
      <c r="L305" s="9">
        <f t="shared" si="22"/>
        <v>2580</v>
      </c>
      <c r="M305" s="311">
        <f t="shared" si="23"/>
        <v>342.42484570973522</v>
      </c>
      <c r="N305" s="319"/>
      <c r="O305" s="4" t="s">
        <v>417</v>
      </c>
    </row>
    <row r="306" spans="1:15" x14ac:dyDescent="0.25">
      <c r="A306" s="2">
        <v>303</v>
      </c>
      <c r="B306" s="27" t="s">
        <v>272</v>
      </c>
      <c r="C306" s="228">
        <v>1235</v>
      </c>
      <c r="D306" s="5" t="s">
        <v>220</v>
      </c>
      <c r="E306" s="230" t="s">
        <v>273</v>
      </c>
      <c r="F306" s="234"/>
      <c r="G306" s="231" t="s">
        <v>244</v>
      </c>
      <c r="H306" s="235">
        <v>12232</v>
      </c>
      <c r="I306" s="244">
        <v>1300</v>
      </c>
      <c r="J306" s="8">
        <v>3.2</v>
      </c>
      <c r="K306" s="321"/>
      <c r="L306" s="9">
        <f>(I306*J306)*2</f>
        <v>8320</v>
      </c>
      <c r="M306" s="311">
        <f t="shared" si="23"/>
        <v>1104.2537660096887</v>
      </c>
      <c r="N306" s="319"/>
      <c r="O306" s="4" t="s">
        <v>420</v>
      </c>
    </row>
    <row r="307" spans="1:15" x14ac:dyDescent="0.25">
      <c r="A307" s="2">
        <v>304</v>
      </c>
      <c r="B307" s="27" t="s">
        <v>272</v>
      </c>
      <c r="C307" s="228">
        <v>1239</v>
      </c>
      <c r="D307" s="5" t="s">
        <v>220</v>
      </c>
      <c r="E307" s="230" t="s">
        <v>16</v>
      </c>
      <c r="F307" s="234"/>
      <c r="G307" s="231" t="s">
        <v>244</v>
      </c>
      <c r="H307" s="235">
        <v>7718</v>
      </c>
      <c r="I307" s="244">
        <v>120</v>
      </c>
      <c r="J307" s="8">
        <v>3.5</v>
      </c>
      <c r="K307" s="321"/>
      <c r="L307" s="9">
        <f t="shared" si="22"/>
        <v>1260</v>
      </c>
      <c r="M307" s="311">
        <f t="shared" si="23"/>
        <v>167.23073860242883</v>
      </c>
      <c r="N307" s="319"/>
      <c r="O307" s="4" t="s">
        <v>417</v>
      </c>
    </row>
    <row r="308" spans="1:15" x14ac:dyDescent="0.25">
      <c r="A308" s="2">
        <v>305</v>
      </c>
      <c r="B308" s="11" t="s">
        <v>272</v>
      </c>
      <c r="C308" s="228">
        <v>1239</v>
      </c>
      <c r="D308" s="5" t="s">
        <v>220</v>
      </c>
      <c r="E308" s="230" t="s">
        <v>16</v>
      </c>
      <c r="F308" s="230"/>
      <c r="G308" s="231" t="s">
        <v>384</v>
      </c>
      <c r="H308" s="228">
        <v>7718</v>
      </c>
      <c r="I308" s="232">
        <v>1000</v>
      </c>
      <c r="J308" s="8">
        <v>4</v>
      </c>
      <c r="K308" s="321"/>
      <c r="L308" s="9">
        <f>(I308*J308)*2</f>
        <v>8000</v>
      </c>
      <c r="M308" s="311">
        <f t="shared" si="23"/>
        <v>1061.7824673170085</v>
      </c>
      <c r="N308" s="319"/>
      <c r="O308" s="4" t="s">
        <v>420</v>
      </c>
    </row>
    <row r="309" spans="1:15" x14ac:dyDescent="0.25">
      <c r="A309" s="2">
        <v>306</v>
      </c>
      <c r="B309" s="11" t="s">
        <v>272</v>
      </c>
      <c r="C309" s="228">
        <v>1237</v>
      </c>
      <c r="D309" s="5" t="s">
        <v>220</v>
      </c>
      <c r="E309" s="230" t="s">
        <v>16</v>
      </c>
      <c r="F309" s="230"/>
      <c r="G309" s="231" t="s">
        <v>244</v>
      </c>
      <c r="H309" s="228">
        <v>511</v>
      </c>
      <c r="I309" s="232">
        <v>160</v>
      </c>
      <c r="J309" s="8">
        <v>3.1</v>
      </c>
      <c r="K309" s="321"/>
      <c r="L309" s="9">
        <f>(I309*J309)*2</f>
        <v>992</v>
      </c>
      <c r="M309" s="311">
        <f t="shared" si="23"/>
        <v>131.66102594730904</v>
      </c>
      <c r="N309" s="319"/>
      <c r="O309" s="4" t="s">
        <v>420</v>
      </c>
    </row>
    <row r="310" spans="1:15" x14ac:dyDescent="0.25">
      <c r="A310" s="2">
        <v>307</v>
      </c>
      <c r="B310" s="11" t="s">
        <v>272</v>
      </c>
      <c r="C310" s="228" t="s">
        <v>390</v>
      </c>
      <c r="D310" s="5" t="s">
        <v>220</v>
      </c>
      <c r="E310" s="230" t="s">
        <v>391</v>
      </c>
      <c r="F310" s="230" t="s">
        <v>60</v>
      </c>
      <c r="G310" s="231" t="s">
        <v>244</v>
      </c>
      <c r="H310" s="228">
        <v>1169</v>
      </c>
      <c r="I310" s="232">
        <v>120</v>
      </c>
      <c r="J310" s="8">
        <v>2.5</v>
      </c>
      <c r="K310" s="321"/>
      <c r="L310" s="9">
        <f>(I310*J310)*1</f>
        <v>300</v>
      </c>
      <c r="M310" s="311">
        <f t="shared" si="23"/>
        <v>39.816842524387816</v>
      </c>
      <c r="N310" s="319"/>
      <c r="O310" s="4" t="s">
        <v>419</v>
      </c>
    </row>
    <row r="311" spans="1:15" ht="26.25" x14ac:dyDescent="0.25">
      <c r="A311" s="2">
        <v>308</v>
      </c>
      <c r="B311" s="11" t="s">
        <v>272</v>
      </c>
      <c r="C311" s="160">
        <v>1221</v>
      </c>
      <c r="D311" s="160" t="s">
        <v>220</v>
      </c>
      <c r="E311" s="161" t="s">
        <v>388</v>
      </c>
      <c r="F311" s="163" t="s">
        <v>389</v>
      </c>
      <c r="G311" s="163" t="s">
        <v>326</v>
      </c>
      <c r="H311" s="160">
        <v>35736</v>
      </c>
      <c r="I311" s="166">
        <v>560</v>
      </c>
      <c r="J311" s="166">
        <v>4.2</v>
      </c>
      <c r="K311" s="321"/>
      <c r="L311" s="167">
        <f t="shared" si="22"/>
        <v>7056</v>
      </c>
      <c r="M311" s="311">
        <f t="shared" si="23"/>
        <v>936.49213617360135</v>
      </c>
      <c r="N311" s="319"/>
      <c r="O311" s="160" t="s">
        <v>417</v>
      </c>
    </row>
    <row r="312" spans="1:15" x14ac:dyDescent="0.25">
      <c r="A312" s="2">
        <v>309</v>
      </c>
      <c r="B312" s="11" t="s">
        <v>272</v>
      </c>
      <c r="C312" s="237" t="s">
        <v>393</v>
      </c>
      <c r="D312" s="63" t="s">
        <v>220</v>
      </c>
      <c r="E312" s="239" t="s">
        <v>394</v>
      </c>
      <c r="F312" s="240"/>
      <c r="G312" s="50" t="s">
        <v>384</v>
      </c>
      <c r="H312" s="63">
        <v>1079</v>
      </c>
      <c r="I312" s="69">
        <v>180</v>
      </c>
      <c r="J312" s="69">
        <v>2.5</v>
      </c>
      <c r="K312" s="325"/>
      <c r="L312" s="70">
        <f>(I312*J312)*1</f>
        <v>450</v>
      </c>
      <c r="M312" s="310">
        <f t="shared" si="23"/>
        <v>59.725263786581721</v>
      </c>
      <c r="N312" s="320"/>
      <c r="O312" s="47" t="s">
        <v>419</v>
      </c>
    </row>
    <row r="313" spans="1:15" ht="26.25" x14ac:dyDescent="0.25">
      <c r="A313" s="2">
        <v>310</v>
      </c>
      <c r="B313" s="242" t="s">
        <v>424</v>
      </c>
      <c r="C313" s="228">
        <v>1221</v>
      </c>
      <c r="D313" s="63" t="s">
        <v>220</v>
      </c>
      <c r="E313" s="161" t="s">
        <v>388</v>
      </c>
      <c r="F313" s="163" t="s">
        <v>425</v>
      </c>
      <c r="G313" s="163" t="s">
        <v>326</v>
      </c>
      <c r="H313" s="160">
        <v>35736</v>
      </c>
      <c r="I313" s="166">
        <v>305</v>
      </c>
      <c r="J313" s="166">
        <v>3</v>
      </c>
      <c r="K313" s="304">
        <f>SUM(I313)</f>
        <v>305</v>
      </c>
      <c r="L313" s="167">
        <f t="shared" si="22"/>
        <v>2745</v>
      </c>
      <c r="M313" s="309">
        <f t="shared" si="23"/>
        <v>364.32410909814848</v>
      </c>
      <c r="N313" s="8">
        <f>I313*J313</f>
        <v>915</v>
      </c>
      <c r="O313" s="248" t="s">
        <v>417</v>
      </c>
    </row>
    <row r="314" spans="1:15" x14ac:dyDescent="0.25">
      <c r="A314" s="2">
        <v>311</v>
      </c>
      <c r="B314" s="207" t="s">
        <v>277</v>
      </c>
      <c r="C314" s="21">
        <v>111</v>
      </c>
      <c r="D314" s="31" t="s">
        <v>278</v>
      </c>
      <c r="E314" s="32" t="s">
        <v>279</v>
      </c>
      <c r="F314" s="33" t="s">
        <v>395</v>
      </c>
      <c r="G314" s="34" t="s">
        <v>244</v>
      </c>
      <c r="H314" s="24">
        <v>820</v>
      </c>
      <c r="I314" s="25">
        <v>0</v>
      </c>
      <c r="J314" s="25">
        <v>0</v>
      </c>
      <c r="K314" s="315">
        <f>SUM(I314:I316)</f>
        <v>0</v>
      </c>
      <c r="L314" s="22">
        <f t="shared" si="22"/>
        <v>0</v>
      </c>
      <c r="M314" s="309">
        <f t="shared" si="23"/>
        <v>0</v>
      </c>
      <c r="N314" s="318">
        <f>I314*J314+I315*J315+I316*J316</f>
        <v>0</v>
      </c>
      <c r="O314" s="79" t="s">
        <v>418</v>
      </c>
    </row>
    <row r="315" spans="1:15" x14ac:dyDescent="0.25">
      <c r="A315" s="2">
        <v>312</v>
      </c>
      <c r="B315" s="27" t="s">
        <v>277</v>
      </c>
      <c r="C315" s="4">
        <v>182</v>
      </c>
      <c r="D315" s="5" t="s">
        <v>278</v>
      </c>
      <c r="E315" s="6" t="s">
        <v>279</v>
      </c>
      <c r="F315" s="76" t="s">
        <v>396</v>
      </c>
      <c r="G315" s="7" t="s">
        <v>244</v>
      </c>
      <c r="H315" s="10">
        <v>3579</v>
      </c>
      <c r="I315" s="81">
        <v>0</v>
      </c>
      <c r="J315" s="81">
        <v>0</v>
      </c>
      <c r="K315" s="316"/>
      <c r="L315" s="9">
        <f t="shared" si="22"/>
        <v>0</v>
      </c>
      <c r="M315" s="311">
        <f t="shared" si="23"/>
        <v>0</v>
      </c>
      <c r="N315" s="319"/>
      <c r="O315" s="79" t="s">
        <v>418</v>
      </c>
    </row>
    <row r="316" spans="1:15" x14ac:dyDescent="0.25">
      <c r="A316" s="2">
        <v>313</v>
      </c>
      <c r="B316" s="46" t="s">
        <v>277</v>
      </c>
      <c r="C316" s="47">
        <v>198</v>
      </c>
      <c r="D316" s="63" t="s">
        <v>278</v>
      </c>
      <c r="E316" s="48" t="s">
        <v>279</v>
      </c>
      <c r="F316" s="49" t="s">
        <v>397</v>
      </c>
      <c r="G316" s="50" t="s">
        <v>244</v>
      </c>
      <c r="H316" s="51">
        <v>3287</v>
      </c>
      <c r="I316" s="52">
        <v>0</v>
      </c>
      <c r="J316" s="52">
        <v>0</v>
      </c>
      <c r="K316" s="317"/>
      <c r="L316" s="53">
        <f t="shared" si="22"/>
        <v>0</v>
      </c>
      <c r="M316" s="310">
        <f t="shared" si="23"/>
        <v>0</v>
      </c>
      <c r="N316" s="320"/>
      <c r="O316" s="116" t="s">
        <v>418</v>
      </c>
    </row>
    <row r="317" spans="1:15" x14ac:dyDescent="0.25">
      <c r="A317" s="2">
        <v>314</v>
      </c>
      <c r="B317" s="207" t="s">
        <v>212</v>
      </c>
      <c r="C317" s="21">
        <v>234</v>
      </c>
      <c r="D317" s="31" t="s">
        <v>278</v>
      </c>
      <c r="E317" s="32" t="s">
        <v>262</v>
      </c>
      <c r="F317" s="33"/>
      <c r="G317" s="34" t="s">
        <v>244</v>
      </c>
      <c r="H317" s="24">
        <v>1212</v>
      </c>
      <c r="I317" s="25">
        <v>125</v>
      </c>
      <c r="J317" s="81">
        <v>3</v>
      </c>
      <c r="K317" s="315">
        <f>SUM(I317:I319)</f>
        <v>810</v>
      </c>
      <c r="L317" s="9">
        <f>(I317*J317)*2</f>
        <v>750</v>
      </c>
      <c r="M317" s="309">
        <f t="shared" si="23"/>
        <v>99.54210631096953</v>
      </c>
      <c r="N317" s="318">
        <f>I317*J317+I318*J318+I319*J319</f>
        <v>2430</v>
      </c>
      <c r="O317" s="4" t="s">
        <v>420</v>
      </c>
    </row>
    <row r="318" spans="1:15" x14ac:dyDescent="0.25">
      <c r="A318" s="2">
        <v>315</v>
      </c>
      <c r="B318" s="11" t="s">
        <v>212</v>
      </c>
      <c r="C318" s="4">
        <v>755</v>
      </c>
      <c r="D318" s="5" t="s">
        <v>278</v>
      </c>
      <c r="E318" s="6" t="s">
        <v>286</v>
      </c>
      <c r="F318" s="6"/>
      <c r="G318" s="7" t="s">
        <v>384</v>
      </c>
      <c r="H318" s="4">
        <v>4802</v>
      </c>
      <c r="I318" s="8">
        <v>205</v>
      </c>
      <c r="J318" s="8">
        <v>3</v>
      </c>
      <c r="K318" s="316"/>
      <c r="L318" s="9">
        <f t="shared" si="22"/>
        <v>1845</v>
      </c>
      <c r="M318" s="311">
        <f t="shared" si="23"/>
        <v>244.87358152498504</v>
      </c>
      <c r="N318" s="319"/>
      <c r="O318" s="4" t="s">
        <v>417</v>
      </c>
    </row>
    <row r="319" spans="1:15" x14ac:dyDescent="0.25">
      <c r="A319" s="2">
        <v>316</v>
      </c>
      <c r="B319" s="125" t="s">
        <v>212</v>
      </c>
      <c r="C319" s="47">
        <v>757</v>
      </c>
      <c r="D319" s="63" t="s">
        <v>278</v>
      </c>
      <c r="E319" s="48" t="s">
        <v>286</v>
      </c>
      <c r="F319" s="48"/>
      <c r="G319" s="50" t="s">
        <v>244</v>
      </c>
      <c r="H319" s="47">
        <v>1895</v>
      </c>
      <c r="I319" s="72">
        <v>480</v>
      </c>
      <c r="J319" s="72">
        <v>3</v>
      </c>
      <c r="K319" s="317"/>
      <c r="L319" s="53">
        <f t="shared" si="22"/>
        <v>4320</v>
      </c>
      <c r="M319" s="310">
        <f t="shared" si="23"/>
        <v>573.36253235118454</v>
      </c>
      <c r="N319" s="320"/>
      <c r="O319" s="47" t="s">
        <v>417</v>
      </c>
    </row>
    <row r="320" spans="1:15" x14ac:dyDescent="0.25">
      <c r="A320" s="2">
        <v>317</v>
      </c>
      <c r="B320" s="212" t="s">
        <v>280</v>
      </c>
      <c r="C320" s="74">
        <v>285</v>
      </c>
      <c r="D320" s="88" t="s">
        <v>278</v>
      </c>
      <c r="E320" s="95" t="s">
        <v>262</v>
      </c>
      <c r="F320" s="118"/>
      <c r="G320" s="91" t="s">
        <v>244</v>
      </c>
      <c r="H320" s="97">
        <v>3701</v>
      </c>
      <c r="I320" s="98">
        <v>330</v>
      </c>
      <c r="J320" s="73">
        <v>4</v>
      </c>
      <c r="K320" s="298">
        <f>SUM(I320)</f>
        <v>330</v>
      </c>
      <c r="L320" s="94">
        <f t="shared" si="22"/>
        <v>3960</v>
      </c>
      <c r="M320" s="309">
        <f t="shared" si="23"/>
        <v>525.58232132191915</v>
      </c>
      <c r="N320" s="73">
        <f>I320*J320</f>
        <v>1320</v>
      </c>
      <c r="O320" s="74" t="s">
        <v>417</v>
      </c>
    </row>
    <row r="321" spans="1:15" x14ac:dyDescent="0.25">
      <c r="A321" s="2">
        <v>318</v>
      </c>
      <c r="B321" s="207" t="s">
        <v>277</v>
      </c>
      <c r="C321" s="21">
        <v>348</v>
      </c>
      <c r="D321" s="31" t="s">
        <v>278</v>
      </c>
      <c r="E321" s="32" t="s">
        <v>262</v>
      </c>
      <c r="F321" s="33"/>
      <c r="G321" s="34" t="s">
        <v>244</v>
      </c>
      <c r="H321" s="24">
        <v>601</v>
      </c>
      <c r="I321" s="25">
        <v>210</v>
      </c>
      <c r="J321" s="8">
        <v>2.5</v>
      </c>
      <c r="K321" s="315">
        <f>SUM(I321:I332)</f>
        <v>3651</v>
      </c>
      <c r="L321" s="9">
        <f>(I321*J321)*1</f>
        <v>525</v>
      </c>
      <c r="M321" s="309">
        <f t="shared" si="23"/>
        <v>69.679474417678676</v>
      </c>
      <c r="N321" s="318">
        <f>I321*J321+I322*J322+I323*J323+I324*J324+I325*J325+I326*J326+I327*J327+I328*J328+I329*J329+I330*J330+I331*J331+I332*J332</f>
        <v>11876.5</v>
      </c>
      <c r="O321" s="4" t="s">
        <v>419</v>
      </c>
    </row>
    <row r="322" spans="1:15" x14ac:dyDescent="0.25">
      <c r="A322" s="2">
        <v>319</v>
      </c>
      <c r="B322" s="27" t="s">
        <v>277</v>
      </c>
      <c r="C322" s="5">
        <v>363</v>
      </c>
      <c r="D322" s="5" t="s">
        <v>278</v>
      </c>
      <c r="E322" s="12" t="s">
        <v>262</v>
      </c>
      <c r="F322" s="42"/>
      <c r="G322" s="249" t="s">
        <v>244</v>
      </c>
      <c r="H322" s="36">
        <v>4266</v>
      </c>
      <c r="I322" s="29">
        <v>210</v>
      </c>
      <c r="J322" s="8">
        <v>3</v>
      </c>
      <c r="K322" s="321"/>
      <c r="L322" s="9">
        <f t="shared" si="22"/>
        <v>1890</v>
      </c>
      <c r="M322" s="311">
        <f t="shared" si="23"/>
        <v>250.84610790364323</v>
      </c>
      <c r="N322" s="319"/>
      <c r="O322" s="4" t="s">
        <v>417</v>
      </c>
    </row>
    <row r="323" spans="1:15" ht="15" customHeight="1" x14ac:dyDescent="0.25">
      <c r="A323" s="2">
        <v>320</v>
      </c>
      <c r="B323" s="27" t="s">
        <v>277</v>
      </c>
      <c r="C323" s="4">
        <v>373</v>
      </c>
      <c r="D323" s="5" t="s">
        <v>278</v>
      </c>
      <c r="E323" s="6" t="s">
        <v>281</v>
      </c>
      <c r="F323" s="76"/>
      <c r="G323" s="7" t="s">
        <v>244</v>
      </c>
      <c r="H323" s="10">
        <v>7891</v>
      </c>
      <c r="I323" s="81">
        <v>680</v>
      </c>
      <c r="J323" s="81">
        <v>5</v>
      </c>
      <c r="K323" s="321"/>
      <c r="L323" s="9">
        <f t="shared" si="22"/>
        <v>10200</v>
      </c>
      <c r="M323" s="311">
        <f t="shared" si="23"/>
        <v>1353.7726458291856</v>
      </c>
      <c r="N323" s="319"/>
      <c r="O323" s="4" t="s">
        <v>417</v>
      </c>
    </row>
    <row r="324" spans="1:15" ht="27" customHeight="1" x14ac:dyDescent="0.25">
      <c r="A324" s="2">
        <v>321</v>
      </c>
      <c r="B324" s="27" t="s">
        <v>277</v>
      </c>
      <c r="C324" s="160" t="s">
        <v>398</v>
      </c>
      <c r="D324" s="160" t="s">
        <v>278</v>
      </c>
      <c r="E324" s="161" t="s">
        <v>399</v>
      </c>
      <c r="F324" s="76"/>
      <c r="G324" s="163" t="s">
        <v>326</v>
      </c>
      <c r="H324" s="164">
        <v>1266</v>
      </c>
      <c r="I324" s="165">
        <v>40</v>
      </c>
      <c r="J324" s="166">
        <v>3</v>
      </c>
      <c r="K324" s="321"/>
      <c r="L324" s="167">
        <f t="shared" si="22"/>
        <v>360</v>
      </c>
      <c r="M324" s="311">
        <f t="shared" si="23"/>
        <v>47.780211029265374</v>
      </c>
      <c r="N324" s="319"/>
      <c r="O324" s="160" t="s">
        <v>417</v>
      </c>
    </row>
    <row r="325" spans="1:15" ht="12.75" customHeight="1" x14ac:dyDescent="0.25">
      <c r="A325" s="2">
        <v>322</v>
      </c>
      <c r="B325" s="27" t="s">
        <v>277</v>
      </c>
      <c r="C325" s="4">
        <v>460</v>
      </c>
      <c r="D325" s="5" t="s">
        <v>278</v>
      </c>
      <c r="E325" s="6" t="s">
        <v>281</v>
      </c>
      <c r="F325" s="76"/>
      <c r="G325" s="7" t="s">
        <v>384</v>
      </c>
      <c r="H325" s="10">
        <v>5679</v>
      </c>
      <c r="I325" s="81">
        <v>120</v>
      </c>
      <c r="J325" s="81">
        <v>2.8</v>
      </c>
      <c r="K325" s="321"/>
      <c r="L325" s="9">
        <f>(I325*J325)*2</f>
        <v>672</v>
      </c>
      <c r="M325" s="311">
        <f t="shared" si="23"/>
        <v>89.189727254628707</v>
      </c>
      <c r="N325" s="319"/>
      <c r="O325" s="4" t="s">
        <v>420</v>
      </c>
    </row>
    <row r="326" spans="1:15" ht="21" customHeight="1" x14ac:dyDescent="0.25">
      <c r="A326" s="2">
        <v>323</v>
      </c>
      <c r="B326" s="27" t="s">
        <v>277</v>
      </c>
      <c r="C326" s="4" t="s">
        <v>400</v>
      </c>
      <c r="D326" s="5" t="s">
        <v>278</v>
      </c>
      <c r="E326" s="6" t="s">
        <v>281</v>
      </c>
      <c r="F326" s="6"/>
      <c r="G326" s="7" t="s">
        <v>244</v>
      </c>
      <c r="H326" s="4">
        <v>4949</v>
      </c>
      <c r="I326" s="8">
        <v>250</v>
      </c>
      <c r="J326" s="81">
        <v>2.8</v>
      </c>
      <c r="K326" s="321"/>
      <c r="L326" s="9">
        <f t="shared" si="22"/>
        <v>2100</v>
      </c>
      <c r="M326" s="311">
        <f t="shared" si="23"/>
        <v>278.71789767071471</v>
      </c>
      <c r="N326" s="319"/>
      <c r="O326" s="4" t="s">
        <v>417</v>
      </c>
    </row>
    <row r="327" spans="1:15" ht="16.5" customHeight="1" x14ac:dyDescent="0.25">
      <c r="A327" s="2">
        <v>324</v>
      </c>
      <c r="B327" s="27" t="s">
        <v>277</v>
      </c>
      <c r="C327" s="4" t="s">
        <v>401</v>
      </c>
      <c r="D327" s="5" t="s">
        <v>278</v>
      </c>
      <c r="E327" s="6" t="s">
        <v>279</v>
      </c>
      <c r="F327" s="6"/>
      <c r="G327" s="7" t="s">
        <v>384</v>
      </c>
      <c r="H327" s="4">
        <v>3733</v>
      </c>
      <c r="I327" s="8">
        <v>400</v>
      </c>
      <c r="J327" s="81">
        <v>2.5</v>
      </c>
      <c r="K327" s="321"/>
      <c r="L327" s="9">
        <f>(I327*J327)*2</f>
        <v>2000</v>
      </c>
      <c r="M327" s="311">
        <f t="shared" si="23"/>
        <v>265.44561682925212</v>
      </c>
      <c r="N327" s="319"/>
      <c r="O327" s="4" t="s">
        <v>420</v>
      </c>
    </row>
    <row r="328" spans="1:15" ht="13.5" customHeight="1" x14ac:dyDescent="0.25">
      <c r="A328" s="2">
        <v>325</v>
      </c>
      <c r="B328" s="27" t="s">
        <v>277</v>
      </c>
      <c r="C328" s="4" t="s">
        <v>402</v>
      </c>
      <c r="D328" s="5" t="s">
        <v>278</v>
      </c>
      <c r="E328" s="6" t="s">
        <v>262</v>
      </c>
      <c r="F328" s="6"/>
      <c r="G328" s="7" t="s">
        <v>384</v>
      </c>
      <c r="H328" s="4">
        <v>575</v>
      </c>
      <c r="I328" s="8">
        <v>115</v>
      </c>
      <c r="J328" s="8">
        <v>2.5</v>
      </c>
      <c r="K328" s="321"/>
      <c r="L328" s="9">
        <f>(I328*J328)*1</f>
        <v>287.5</v>
      </c>
      <c r="M328" s="311">
        <f t="shared" si="23"/>
        <v>38.157807419204985</v>
      </c>
      <c r="N328" s="319"/>
      <c r="O328" s="4" t="s">
        <v>419</v>
      </c>
    </row>
    <row r="329" spans="1:15" ht="51.75" x14ac:dyDescent="0.25">
      <c r="A329" s="2">
        <v>326</v>
      </c>
      <c r="B329" s="27" t="s">
        <v>277</v>
      </c>
      <c r="C329" s="160">
        <v>189</v>
      </c>
      <c r="D329" s="160" t="s">
        <v>278</v>
      </c>
      <c r="E329" s="161" t="s">
        <v>279</v>
      </c>
      <c r="F329" s="6"/>
      <c r="G329" s="163" t="s">
        <v>428</v>
      </c>
      <c r="H329" s="164">
        <v>10175</v>
      </c>
      <c r="I329" s="166">
        <v>441</v>
      </c>
      <c r="J329" s="166">
        <v>3</v>
      </c>
      <c r="K329" s="321"/>
      <c r="L329" s="167">
        <f>(I329*J329)*2</f>
        <v>2646</v>
      </c>
      <c r="M329" s="311">
        <f t="shared" si="23"/>
        <v>351.18455106510049</v>
      </c>
      <c r="N329" s="319"/>
      <c r="O329" s="160" t="s">
        <v>420</v>
      </c>
    </row>
    <row r="330" spans="1:15" ht="51.75" x14ac:dyDescent="0.25">
      <c r="A330" s="2">
        <v>327</v>
      </c>
      <c r="B330" s="27" t="s">
        <v>277</v>
      </c>
      <c r="C330" s="160">
        <v>58</v>
      </c>
      <c r="D330" s="160" t="s">
        <v>278</v>
      </c>
      <c r="E330" s="161" t="s">
        <v>279</v>
      </c>
      <c r="F330" s="6"/>
      <c r="G330" s="163" t="s">
        <v>428</v>
      </c>
      <c r="H330" s="160">
        <v>2664</v>
      </c>
      <c r="I330" s="166">
        <v>315</v>
      </c>
      <c r="J330" s="166">
        <v>3</v>
      </c>
      <c r="K330" s="321"/>
      <c r="L330" s="167">
        <f>(I330*J330)*2</f>
        <v>1890</v>
      </c>
      <c r="M330" s="311">
        <f t="shared" si="23"/>
        <v>250.84610790364323</v>
      </c>
      <c r="N330" s="319"/>
      <c r="O330" s="160" t="s">
        <v>420</v>
      </c>
    </row>
    <row r="331" spans="1:15" ht="51.75" x14ac:dyDescent="0.25">
      <c r="A331" s="2">
        <v>328</v>
      </c>
      <c r="B331" s="27" t="s">
        <v>277</v>
      </c>
      <c r="C331" s="160">
        <v>713</v>
      </c>
      <c r="D331" s="160" t="s">
        <v>278</v>
      </c>
      <c r="E331" s="161" t="s">
        <v>286</v>
      </c>
      <c r="F331" s="6"/>
      <c r="G331" s="163" t="s">
        <v>428</v>
      </c>
      <c r="H331" s="160">
        <v>3111</v>
      </c>
      <c r="I331" s="165">
        <v>350</v>
      </c>
      <c r="J331" s="166">
        <v>3</v>
      </c>
      <c r="K331" s="321"/>
      <c r="L331" s="167">
        <f>(I331*J331)*2</f>
        <v>2100</v>
      </c>
      <c r="M331" s="311">
        <f t="shared" ref="M331:M394" si="24">L331/7.5345</f>
        <v>278.71789767071471</v>
      </c>
      <c r="N331" s="319"/>
      <c r="O331" s="160" t="s">
        <v>420</v>
      </c>
    </row>
    <row r="332" spans="1:15" ht="51.75" x14ac:dyDescent="0.25">
      <c r="A332" s="2">
        <v>329</v>
      </c>
      <c r="B332" s="27" t="s">
        <v>277</v>
      </c>
      <c r="C332" s="195">
        <v>748</v>
      </c>
      <c r="D332" s="160" t="s">
        <v>278</v>
      </c>
      <c r="E332" s="161" t="s">
        <v>286</v>
      </c>
      <c r="F332" s="48"/>
      <c r="G332" s="163" t="s">
        <v>428</v>
      </c>
      <c r="H332" s="195">
        <v>9466</v>
      </c>
      <c r="I332" s="165">
        <v>520</v>
      </c>
      <c r="J332" s="200">
        <v>3</v>
      </c>
      <c r="K332" s="325"/>
      <c r="L332" s="201">
        <f>(I332*J332)*2</f>
        <v>3120</v>
      </c>
      <c r="M332" s="310">
        <f t="shared" si="24"/>
        <v>414.09516225363325</v>
      </c>
      <c r="N332" s="320"/>
      <c r="O332" s="160" t="s">
        <v>420</v>
      </c>
    </row>
    <row r="333" spans="1:15" x14ac:dyDescent="0.25">
      <c r="A333" s="2">
        <v>330</v>
      </c>
      <c r="B333" s="212" t="s">
        <v>282</v>
      </c>
      <c r="C333" s="74">
        <v>460</v>
      </c>
      <c r="D333" s="88" t="s">
        <v>278</v>
      </c>
      <c r="E333" s="95" t="s">
        <v>281</v>
      </c>
      <c r="F333" s="96"/>
      <c r="G333" s="91" t="s">
        <v>244</v>
      </c>
      <c r="H333" s="97">
        <v>5679</v>
      </c>
      <c r="I333" s="98">
        <v>275</v>
      </c>
      <c r="J333" s="73">
        <v>3</v>
      </c>
      <c r="K333" s="298">
        <f>SUM(I333)</f>
        <v>275</v>
      </c>
      <c r="L333" s="94">
        <f t="shared" si="22"/>
        <v>2475</v>
      </c>
      <c r="M333" s="309">
        <f t="shared" si="24"/>
        <v>328.48895082619947</v>
      </c>
      <c r="N333" s="73">
        <f>I333*J333</f>
        <v>825</v>
      </c>
      <c r="O333" s="74" t="s">
        <v>417</v>
      </c>
    </row>
    <row r="334" spans="1:15" ht="39" x14ac:dyDescent="0.25">
      <c r="A334" s="2">
        <v>331</v>
      </c>
      <c r="B334" s="207" t="s">
        <v>280</v>
      </c>
      <c r="C334" s="21" t="s">
        <v>287</v>
      </c>
      <c r="D334" s="31" t="s">
        <v>278</v>
      </c>
      <c r="E334" s="32" t="s">
        <v>288</v>
      </c>
      <c r="F334" s="33"/>
      <c r="G334" s="34" t="s">
        <v>289</v>
      </c>
      <c r="H334" s="24">
        <v>2367</v>
      </c>
      <c r="I334" s="8">
        <v>250</v>
      </c>
      <c r="J334" s="81">
        <v>2.5</v>
      </c>
      <c r="K334" s="315">
        <f>SUM(I334:I340)</f>
        <v>1360</v>
      </c>
      <c r="L334" s="9">
        <f>(I334*J334)*2</f>
        <v>1250</v>
      </c>
      <c r="M334" s="309">
        <f t="shared" si="24"/>
        <v>165.90351051828256</v>
      </c>
      <c r="N334" s="318">
        <f>I334*J334+I335*J335+I336*J336+I337*J337+I338*J338+I339*J339+I340*J340</f>
        <v>4425</v>
      </c>
      <c r="O334" s="4" t="s">
        <v>420</v>
      </c>
    </row>
    <row r="335" spans="1:15" ht="26.25" x14ac:dyDescent="0.25">
      <c r="A335" s="2">
        <v>332</v>
      </c>
      <c r="B335" s="27" t="s">
        <v>280</v>
      </c>
      <c r="C335" s="4" t="s">
        <v>290</v>
      </c>
      <c r="D335" s="5" t="s">
        <v>278</v>
      </c>
      <c r="E335" s="6" t="s">
        <v>291</v>
      </c>
      <c r="F335" s="76"/>
      <c r="G335" s="7" t="s">
        <v>292</v>
      </c>
      <c r="H335" s="10">
        <v>1093</v>
      </c>
      <c r="I335" s="81">
        <v>295</v>
      </c>
      <c r="J335" s="81">
        <v>3.5</v>
      </c>
      <c r="K335" s="316"/>
      <c r="L335" s="9">
        <f t="shared" si="22"/>
        <v>3097.5</v>
      </c>
      <c r="M335" s="311">
        <f t="shared" si="24"/>
        <v>411.10889906430418</v>
      </c>
      <c r="N335" s="319"/>
      <c r="O335" s="4" t="s">
        <v>417</v>
      </c>
    </row>
    <row r="336" spans="1:15" ht="26.25" x14ac:dyDescent="0.25">
      <c r="A336" s="2">
        <v>333</v>
      </c>
      <c r="B336" s="27" t="s">
        <v>280</v>
      </c>
      <c r="C336" s="4" t="s">
        <v>293</v>
      </c>
      <c r="D336" s="5" t="s">
        <v>278</v>
      </c>
      <c r="E336" s="6" t="s">
        <v>291</v>
      </c>
      <c r="F336" s="76"/>
      <c r="G336" s="7" t="s">
        <v>292</v>
      </c>
      <c r="H336" s="10">
        <v>604</v>
      </c>
      <c r="I336" s="81">
        <v>120</v>
      </c>
      <c r="J336" s="8">
        <v>3.5</v>
      </c>
      <c r="K336" s="316"/>
      <c r="L336" s="9">
        <f t="shared" si="22"/>
        <v>1260</v>
      </c>
      <c r="M336" s="311">
        <f t="shared" si="24"/>
        <v>167.23073860242883</v>
      </c>
      <c r="N336" s="319"/>
      <c r="O336" s="4" t="s">
        <v>417</v>
      </c>
    </row>
    <row r="337" spans="1:15" ht="39" x14ac:dyDescent="0.25">
      <c r="A337" s="2">
        <v>334</v>
      </c>
      <c r="B337" s="11" t="s">
        <v>280</v>
      </c>
      <c r="C337" s="4" t="s">
        <v>294</v>
      </c>
      <c r="D337" s="5" t="s">
        <v>278</v>
      </c>
      <c r="E337" s="6" t="s">
        <v>295</v>
      </c>
      <c r="F337" s="6"/>
      <c r="G337" s="7" t="s">
        <v>289</v>
      </c>
      <c r="H337" s="10">
        <v>1723</v>
      </c>
      <c r="I337" s="81">
        <v>330</v>
      </c>
      <c r="J337" s="8">
        <v>3.5</v>
      </c>
      <c r="K337" s="316"/>
      <c r="L337" s="9">
        <f t="shared" si="22"/>
        <v>3465</v>
      </c>
      <c r="M337" s="311">
        <f t="shared" si="24"/>
        <v>459.88453115667926</v>
      </c>
      <c r="N337" s="319"/>
      <c r="O337" s="4" t="s">
        <v>417</v>
      </c>
    </row>
    <row r="338" spans="1:15" ht="14.25" customHeight="1" x14ac:dyDescent="0.25">
      <c r="A338" s="2">
        <v>335</v>
      </c>
      <c r="B338" s="11" t="s">
        <v>280</v>
      </c>
      <c r="C338" s="160" t="s">
        <v>403</v>
      </c>
      <c r="D338" s="160" t="s">
        <v>278</v>
      </c>
      <c r="E338" s="161" t="s">
        <v>288</v>
      </c>
      <c r="F338" s="6"/>
      <c r="G338" s="163" t="s">
        <v>404</v>
      </c>
      <c r="H338" s="160">
        <v>108</v>
      </c>
      <c r="I338" s="166">
        <v>120</v>
      </c>
      <c r="J338" s="166">
        <v>2.5</v>
      </c>
      <c r="K338" s="316"/>
      <c r="L338" s="167">
        <f>(I338*J338)*3</f>
        <v>900</v>
      </c>
      <c r="M338" s="311">
        <f t="shared" si="24"/>
        <v>119.45052757316344</v>
      </c>
      <c r="N338" s="319"/>
      <c r="O338" s="160" t="s">
        <v>417</v>
      </c>
    </row>
    <row r="339" spans="1:15" ht="26.25" x14ac:dyDescent="0.25">
      <c r="A339" s="2">
        <v>336</v>
      </c>
      <c r="B339" s="11" t="s">
        <v>280</v>
      </c>
      <c r="C339" s="160" t="s">
        <v>405</v>
      </c>
      <c r="D339" s="160" t="s">
        <v>278</v>
      </c>
      <c r="E339" s="161" t="s">
        <v>406</v>
      </c>
      <c r="F339" s="6"/>
      <c r="G339" s="163" t="s">
        <v>326</v>
      </c>
      <c r="H339" s="160">
        <v>1935</v>
      </c>
      <c r="I339" s="166">
        <v>175</v>
      </c>
      <c r="J339" s="166">
        <v>3.5</v>
      </c>
      <c r="K339" s="316"/>
      <c r="L339" s="167">
        <f t="shared" si="22"/>
        <v>1837.5</v>
      </c>
      <c r="M339" s="311">
        <f t="shared" si="24"/>
        <v>243.87816046187535</v>
      </c>
      <c r="N339" s="319"/>
      <c r="O339" s="160" t="s">
        <v>417</v>
      </c>
    </row>
    <row r="340" spans="1:15" ht="26.25" x14ac:dyDescent="0.25">
      <c r="A340" s="2">
        <v>337</v>
      </c>
      <c r="B340" s="11" t="s">
        <v>280</v>
      </c>
      <c r="C340" s="195" t="s">
        <v>407</v>
      </c>
      <c r="D340" s="195" t="s">
        <v>278</v>
      </c>
      <c r="E340" s="196" t="s">
        <v>114</v>
      </c>
      <c r="F340" s="48"/>
      <c r="G340" s="206" t="s">
        <v>326</v>
      </c>
      <c r="H340" s="198">
        <v>388</v>
      </c>
      <c r="I340" s="200">
        <v>70</v>
      </c>
      <c r="J340" s="200">
        <v>4</v>
      </c>
      <c r="K340" s="317"/>
      <c r="L340" s="201">
        <f t="shared" si="22"/>
        <v>840</v>
      </c>
      <c r="M340" s="310">
        <f t="shared" si="24"/>
        <v>111.48715906828588</v>
      </c>
      <c r="N340" s="320"/>
      <c r="O340" s="195" t="s">
        <v>417</v>
      </c>
    </row>
    <row r="341" spans="1:15" x14ac:dyDescent="0.25">
      <c r="A341" s="2">
        <v>338</v>
      </c>
      <c r="B341" s="207" t="s">
        <v>296</v>
      </c>
      <c r="C341" s="186" t="s">
        <v>297</v>
      </c>
      <c r="D341" s="186" t="s">
        <v>278</v>
      </c>
      <c r="E341" s="187" t="s">
        <v>298</v>
      </c>
      <c r="F341" s="188"/>
      <c r="G341" s="250" t="s">
        <v>299</v>
      </c>
      <c r="H341" s="190">
        <v>410</v>
      </c>
      <c r="I341" s="191">
        <v>55</v>
      </c>
      <c r="J341" s="192">
        <v>2.5</v>
      </c>
      <c r="K341" s="315">
        <f>SUM(I341:I345)</f>
        <v>1335</v>
      </c>
      <c r="L341" s="193">
        <f>(I341*J341)*2</f>
        <v>275</v>
      </c>
      <c r="M341" s="309">
        <f t="shared" si="24"/>
        <v>36.498772314022162</v>
      </c>
      <c r="N341" s="318">
        <f>I341*J341+I342*J342+I343*J343+I344*J344+I345*J345</f>
        <v>3787.5</v>
      </c>
      <c r="O341" s="160" t="s">
        <v>420</v>
      </c>
    </row>
    <row r="342" spans="1:15" x14ac:dyDescent="0.25">
      <c r="A342" s="2">
        <v>339</v>
      </c>
      <c r="B342" s="27" t="s">
        <v>296</v>
      </c>
      <c r="C342" s="160" t="s">
        <v>300</v>
      </c>
      <c r="D342" s="160" t="s">
        <v>278</v>
      </c>
      <c r="E342" s="161" t="s">
        <v>298</v>
      </c>
      <c r="F342" s="162"/>
      <c r="G342" s="163" t="s">
        <v>299</v>
      </c>
      <c r="H342" s="164">
        <v>1457</v>
      </c>
      <c r="I342" s="165">
        <v>410</v>
      </c>
      <c r="J342" s="166">
        <v>2.5</v>
      </c>
      <c r="K342" s="316"/>
      <c r="L342" s="167">
        <f>(I342*J342)*2</f>
        <v>2050</v>
      </c>
      <c r="M342" s="311">
        <f t="shared" si="24"/>
        <v>272.08175724998341</v>
      </c>
      <c r="N342" s="319"/>
      <c r="O342" s="160" t="s">
        <v>420</v>
      </c>
    </row>
    <row r="343" spans="1:15" ht="51" customHeight="1" x14ac:dyDescent="0.25">
      <c r="A343" s="2">
        <v>340</v>
      </c>
      <c r="B343" s="27" t="s">
        <v>296</v>
      </c>
      <c r="C343" s="160" t="s">
        <v>45</v>
      </c>
      <c r="D343" s="160" t="s">
        <v>278</v>
      </c>
      <c r="E343" s="161" t="s">
        <v>408</v>
      </c>
      <c r="F343" s="162"/>
      <c r="G343" s="163" t="s">
        <v>409</v>
      </c>
      <c r="H343" s="164">
        <v>2989</v>
      </c>
      <c r="I343" s="165">
        <v>85</v>
      </c>
      <c r="J343" s="166">
        <v>2.5</v>
      </c>
      <c r="K343" s="316"/>
      <c r="L343" s="167">
        <f>(I343*J343)*2</f>
        <v>425</v>
      </c>
      <c r="M343" s="311">
        <f t="shared" si="24"/>
        <v>56.407193576216066</v>
      </c>
      <c r="N343" s="319"/>
      <c r="O343" s="160" t="s">
        <v>420</v>
      </c>
    </row>
    <row r="344" spans="1:15" x14ac:dyDescent="0.25">
      <c r="A344" s="2">
        <v>341</v>
      </c>
      <c r="B344" s="27" t="s">
        <v>296</v>
      </c>
      <c r="C344" s="4">
        <v>290</v>
      </c>
      <c r="D344" s="5" t="s">
        <v>278</v>
      </c>
      <c r="E344" s="6" t="s">
        <v>298</v>
      </c>
      <c r="F344" s="76"/>
      <c r="G344" s="7" t="s">
        <v>12</v>
      </c>
      <c r="H344" s="10">
        <v>12211</v>
      </c>
      <c r="I344" s="81">
        <v>485</v>
      </c>
      <c r="J344" s="8">
        <v>2.5</v>
      </c>
      <c r="K344" s="316"/>
      <c r="L344" s="9">
        <f>(I344*J344)*2</f>
        <v>2425</v>
      </c>
      <c r="M344" s="311">
        <f t="shared" si="24"/>
        <v>321.85281040546818</v>
      </c>
      <c r="N344" s="319"/>
      <c r="O344" s="4" t="s">
        <v>420</v>
      </c>
    </row>
    <row r="345" spans="1:15" x14ac:dyDescent="0.25">
      <c r="A345" s="2">
        <v>342</v>
      </c>
      <c r="B345" s="27" t="s">
        <v>296</v>
      </c>
      <c r="C345" s="47">
        <v>290</v>
      </c>
      <c r="D345" s="63" t="s">
        <v>278</v>
      </c>
      <c r="E345" s="48" t="s">
        <v>298</v>
      </c>
      <c r="F345" s="48"/>
      <c r="G345" s="50" t="s">
        <v>410</v>
      </c>
      <c r="H345" s="47">
        <v>1211</v>
      </c>
      <c r="I345" s="72">
        <v>300</v>
      </c>
      <c r="J345" s="72">
        <v>4</v>
      </c>
      <c r="K345" s="317"/>
      <c r="L345" s="53">
        <f t="shared" ref="L345:L397" si="25">(I345*J345)*3</f>
        <v>3600</v>
      </c>
      <c r="M345" s="311">
        <f t="shared" si="24"/>
        <v>477.80211029265377</v>
      </c>
      <c r="N345" s="320"/>
      <c r="O345" s="47" t="s">
        <v>417</v>
      </c>
    </row>
    <row r="346" spans="1:15" x14ac:dyDescent="0.25">
      <c r="A346" s="2">
        <v>343</v>
      </c>
      <c r="B346" s="207" t="s">
        <v>301</v>
      </c>
      <c r="C346" s="31" t="s">
        <v>302</v>
      </c>
      <c r="D346" s="31" t="s">
        <v>278</v>
      </c>
      <c r="E346" s="39" t="s">
        <v>16</v>
      </c>
      <c r="F346" s="99"/>
      <c r="G346" s="34" t="s">
        <v>351</v>
      </c>
      <c r="H346" s="100">
        <v>6844</v>
      </c>
      <c r="I346" s="81">
        <v>485</v>
      </c>
      <c r="J346" s="8">
        <v>2.5</v>
      </c>
      <c r="K346" s="315">
        <f>SUM(I346:I347)</f>
        <v>785</v>
      </c>
      <c r="L346" s="9">
        <f t="shared" si="25"/>
        <v>3637.5</v>
      </c>
      <c r="M346" s="309">
        <f t="shared" si="24"/>
        <v>482.77921560820226</v>
      </c>
      <c r="N346" s="318">
        <f>I346*J346+I347*J347</f>
        <v>2412.5</v>
      </c>
      <c r="O346" s="4" t="s">
        <v>417</v>
      </c>
    </row>
    <row r="347" spans="1:15" x14ac:dyDescent="0.25">
      <c r="A347" s="2">
        <v>344</v>
      </c>
      <c r="B347" s="46" t="s">
        <v>301</v>
      </c>
      <c r="C347" s="63">
        <v>393</v>
      </c>
      <c r="D347" s="63" t="s">
        <v>278</v>
      </c>
      <c r="E347" s="64" t="s">
        <v>16</v>
      </c>
      <c r="F347" s="65" t="s">
        <v>303</v>
      </c>
      <c r="G347" s="251" t="s">
        <v>351</v>
      </c>
      <c r="H347" s="67">
        <v>6844</v>
      </c>
      <c r="I347" s="72">
        <v>300</v>
      </c>
      <c r="J347" s="72">
        <v>4</v>
      </c>
      <c r="K347" s="317"/>
      <c r="L347" s="53">
        <f t="shared" si="25"/>
        <v>3600</v>
      </c>
      <c r="M347" s="311">
        <f t="shared" si="24"/>
        <v>477.80211029265377</v>
      </c>
      <c r="N347" s="320"/>
      <c r="O347" s="47" t="s">
        <v>417</v>
      </c>
    </row>
    <row r="348" spans="1:15" x14ac:dyDescent="0.25">
      <c r="A348" s="2">
        <v>345</v>
      </c>
      <c r="B348" s="252" t="s">
        <v>70</v>
      </c>
      <c r="C348" s="253" t="s">
        <v>411</v>
      </c>
      <c r="D348" s="31" t="s">
        <v>278</v>
      </c>
      <c r="E348" s="32" t="s">
        <v>281</v>
      </c>
      <c r="F348" s="254"/>
      <c r="G348" s="34" t="s">
        <v>384</v>
      </c>
      <c r="H348" s="21">
        <v>4949</v>
      </c>
      <c r="I348" s="41">
        <v>110</v>
      </c>
      <c r="J348" s="41">
        <v>3.5</v>
      </c>
      <c r="K348" s="315">
        <f>SUM(I348:I360)</f>
        <v>642</v>
      </c>
      <c r="L348" s="22">
        <f t="shared" si="25"/>
        <v>1155</v>
      </c>
      <c r="M348" s="309">
        <f t="shared" si="24"/>
        <v>153.29484371889308</v>
      </c>
      <c r="N348" s="318">
        <f>I348*J348+I349*J349+I350*J350+I351*J351+I353*J353+I354*J354+I355*J355+I356*J356+I357*J357+I360*J360</f>
        <v>1672</v>
      </c>
      <c r="O348" s="4" t="s">
        <v>417</v>
      </c>
    </row>
    <row r="349" spans="1:15" ht="15.75" customHeight="1" x14ac:dyDescent="0.25">
      <c r="A349" s="2">
        <v>346</v>
      </c>
      <c r="B349" s="27" t="s">
        <v>70</v>
      </c>
      <c r="C349" s="160" t="s">
        <v>304</v>
      </c>
      <c r="D349" s="160" t="s">
        <v>278</v>
      </c>
      <c r="E349" s="161" t="s">
        <v>16</v>
      </c>
      <c r="F349" s="161"/>
      <c r="G349" s="163" t="s">
        <v>305</v>
      </c>
      <c r="H349" s="160">
        <v>313</v>
      </c>
      <c r="I349" s="165">
        <v>125</v>
      </c>
      <c r="J349" s="165">
        <v>3</v>
      </c>
      <c r="K349" s="316"/>
      <c r="L349" s="167">
        <f t="shared" si="25"/>
        <v>1125</v>
      </c>
      <c r="M349" s="311">
        <f t="shared" si="24"/>
        <v>149.31315946645429</v>
      </c>
      <c r="N349" s="319"/>
      <c r="O349" s="160" t="s">
        <v>417</v>
      </c>
    </row>
    <row r="350" spans="1:15" ht="23.25" x14ac:dyDescent="0.25">
      <c r="A350" s="2">
        <v>347</v>
      </c>
      <c r="B350" s="27" t="s">
        <v>70</v>
      </c>
      <c r="C350" s="160" t="s">
        <v>306</v>
      </c>
      <c r="D350" s="160" t="s">
        <v>278</v>
      </c>
      <c r="E350" s="161" t="s">
        <v>281</v>
      </c>
      <c r="F350" s="162"/>
      <c r="G350" s="255" t="s">
        <v>307</v>
      </c>
      <c r="H350" s="164">
        <v>514</v>
      </c>
      <c r="I350" s="166">
        <v>180</v>
      </c>
      <c r="J350" s="166">
        <v>2.5</v>
      </c>
      <c r="K350" s="316"/>
      <c r="L350" s="167">
        <f t="shared" si="25"/>
        <v>1350</v>
      </c>
      <c r="M350" s="311">
        <f t="shared" si="24"/>
        <v>179.17579135974518</v>
      </c>
      <c r="N350" s="319"/>
      <c r="O350" s="160" t="s">
        <v>417</v>
      </c>
    </row>
    <row r="351" spans="1:15" x14ac:dyDescent="0.25">
      <c r="A351" s="2">
        <v>348</v>
      </c>
      <c r="B351" s="27" t="s">
        <v>70</v>
      </c>
      <c r="C351" s="160" t="s">
        <v>308</v>
      </c>
      <c r="D351" s="160" t="s">
        <v>278</v>
      </c>
      <c r="E351" s="161" t="s">
        <v>309</v>
      </c>
      <c r="F351" s="162"/>
      <c r="G351" s="163" t="s">
        <v>310</v>
      </c>
      <c r="H351" s="164">
        <v>273</v>
      </c>
      <c r="I351" s="165">
        <v>36</v>
      </c>
      <c r="J351" s="165">
        <v>3</v>
      </c>
      <c r="K351" s="316"/>
      <c r="L351" s="167">
        <f t="shared" si="25"/>
        <v>324</v>
      </c>
      <c r="M351" s="311">
        <f t="shared" si="24"/>
        <v>43.002189926338836</v>
      </c>
      <c r="N351" s="319"/>
      <c r="O351" s="160" t="s">
        <v>417</v>
      </c>
    </row>
    <row r="352" spans="1:15" x14ac:dyDescent="0.25">
      <c r="A352" s="2">
        <v>349</v>
      </c>
      <c r="B352" s="27" t="s">
        <v>70</v>
      </c>
      <c r="C352" s="160" t="s">
        <v>511</v>
      </c>
      <c r="D352" s="160" t="s">
        <v>278</v>
      </c>
      <c r="E352" s="161" t="s">
        <v>13</v>
      </c>
      <c r="F352" s="162"/>
      <c r="G352" s="163" t="s">
        <v>512</v>
      </c>
      <c r="H352" s="164">
        <v>396</v>
      </c>
      <c r="I352" s="165">
        <v>0</v>
      </c>
      <c r="J352" s="165">
        <v>0</v>
      </c>
      <c r="K352" s="316"/>
      <c r="L352" s="167">
        <v>0</v>
      </c>
      <c r="M352" s="311">
        <f t="shared" si="24"/>
        <v>0</v>
      </c>
      <c r="N352" s="319"/>
      <c r="O352" s="160"/>
    </row>
    <row r="353" spans="1:15" ht="39" x14ac:dyDescent="0.25">
      <c r="A353" s="2">
        <v>350</v>
      </c>
      <c r="B353" s="27" t="s">
        <v>70</v>
      </c>
      <c r="C353" s="4" t="s">
        <v>311</v>
      </c>
      <c r="D353" s="5" t="s">
        <v>278</v>
      </c>
      <c r="E353" s="6" t="s">
        <v>281</v>
      </c>
      <c r="F353" s="76"/>
      <c r="G353" s="7" t="s">
        <v>312</v>
      </c>
      <c r="H353" s="10">
        <v>54</v>
      </c>
      <c r="I353" s="8">
        <v>20</v>
      </c>
      <c r="J353" s="8">
        <v>3</v>
      </c>
      <c r="K353" s="316"/>
      <c r="L353" s="9">
        <f t="shared" si="25"/>
        <v>180</v>
      </c>
      <c r="M353" s="311">
        <f t="shared" si="24"/>
        <v>23.890105514632687</v>
      </c>
      <c r="N353" s="319"/>
      <c r="O353" s="4" t="s">
        <v>417</v>
      </c>
    </row>
    <row r="354" spans="1:15" x14ac:dyDescent="0.25">
      <c r="A354" s="2">
        <v>351</v>
      </c>
      <c r="B354" s="27" t="s">
        <v>70</v>
      </c>
      <c r="C354" s="160" t="s">
        <v>313</v>
      </c>
      <c r="D354" s="160" t="s">
        <v>278</v>
      </c>
      <c r="E354" s="161" t="s">
        <v>309</v>
      </c>
      <c r="F354" s="162"/>
      <c r="G354" s="163" t="s">
        <v>314</v>
      </c>
      <c r="H354" s="164">
        <v>76</v>
      </c>
      <c r="I354" s="165">
        <v>28</v>
      </c>
      <c r="J354" s="165">
        <v>3</v>
      </c>
      <c r="K354" s="316"/>
      <c r="L354" s="167">
        <f t="shared" si="25"/>
        <v>252</v>
      </c>
      <c r="M354" s="311">
        <f t="shared" si="24"/>
        <v>33.446147720485762</v>
      </c>
      <c r="N354" s="319"/>
      <c r="O354" s="160" t="s">
        <v>417</v>
      </c>
    </row>
    <row r="355" spans="1:15" ht="26.25" x14ac:dyDescent="0.25">
      <c r="A355" s="2">
        <v>352</v>
      </c>
      <c r="B355" s="27" t="s">
        <v>70</v>
      </c>
      <c r="C355" s="160" t="s">
        <v>315</v>
      </c>
      <c r="D355" s="160" t="s">
        <v>278</v>
      </c>
      <c r="E355" s="161" t="s">
        <v>309</v>
      </c>
      <c r="F355" s="162"/>
      <c r="G355" s="163" t="s">
        <v>316</v>
      </c>
      <c r="H355" s="164">
        <v>40</v>
      </c>
      <c r="I355" s="166">
        <v>25</v>
      </c>
      <c r="J355" s="166">
        <v>3</v>
      </c>
      <c r="K355" s="316"/>
      <c r="L355" s="167">
        <f t="shared" si="25"/>
        <v>225</v>
      </c>
      <c r="M355" s="311">
        <f t="shared" si="24"/>
        <v>29.86263189329086</v>
      </c>
      <c r="N355" s="319"/>
      <c r="O355" s="160" t="s">
        <v>417</v>
      </c>
    </row>
    <row r="356" spans="1:15" x14ac:dyDescent="0.25">
      <c r="A356" s="2">
        <v>353</v>
      </c>
      <c r="B356" s="27" t="s">
        <v>70</v>
      </c>
      <c r="C356" s="160" t="s">
        <v>317</v>
      </c>
      <c r="D356" s="160" t="s">
        <v>278</v>
      </c>
      <c r="E356" s="161" t="s">
        <v>49</v>
      </c>
      <c r="F356" s="162"/>
      <c r="G356" s="163" t="s">
        <v>318</v>
      </c>
      <c r="H356" s="164">
        <v>36</v>
      </c>
      <c r="I356" s="165">
        <v>20</v>
      </c>
      <c r="J356" s="165">
        <v>3</v>
      </c>
      <c r="K356" s="316"/>
      <c r="L356" s="167">
        <f t="shared" si="25"/>
        <v>180</v>
      </c>
      <c r="M356" s="311">
        <f t="shared" si="24"/>
        <v>23.890105514632687</v>
      </c>
      <c r="N356" s="319"/>
      <c r="O356" s="160" t="s">
        <v>417</v>
      </c>
    </row>
    <row r="357" spans="1:15" x14ac:dyDescent="0.25">
      <c r="A357" s="2">
        <v>354</v>
      </c>
      <c r="B357" s="27" t="s">
        <v>70</v>
      </c>
      <c r="C357" s="160" t="s">
        <v>319</v>
      </c>
      <c r="D357" s="160" t="s">
        <v>278</v>
      </c>
      <c r="E357" s="161" t="s">
        <v>49</v>
      </c>
      <c r="F357" s="162"/>
      <c r="G357" s="163" t="s">
        <v>318</v>
      </c>
      <c r="H357" s="164">
        <v>54</v>
      </c>
      <c r="I357" s="166">
        <v>25</v>
      </c>
      <c r="J357" s="166">
        <v>3</v>
      </c>
      <c r="K357" s="316"/>
      <c r="L357" s="167">
        <f t="shared" si="25"/>
        <v>225</v>
      </c>
      <c r="M357" s="311">
        <f t="shared" si="24"/>
        <v>29.86263189329086</v>
      </c>
      <c r="N357" s="319"/>
      <c r="O357" s="160" t="s">
        <v>417</v>
      </c>
    </row>
    <row r="358" spans="1:15" x14ac:dyDescent="0.25">
      <c r="A358" s="2">
        <v>355</v>
      </c>
      <c r="B358" s="27" t="s">
        <v>70</v>
      </c>
      <c r="C358" s="160" t="s">
        <v>412</v>
      </c>
      <c r="D358" s="160" t="s">
        <v>278</v>
      </c>
      <c r="E358" s="256" t="s">
        <v>309</v>
      </c>
      <c r="F358" s="160"/>
      <c r="G358" s="256" t="s">
        <v>326</v>
      </c>
      <c r="H358" s="160">
        <v>209</v>
      </c>
      <c r="I358" s="160">
        <v>73</v>
      </c>
      <c r="J358" s="160">
        <v>3</v>
      </c>
      <c r="K358" s="316"/>
      <c r="L358" s="167">
        <f>(I360*J360)*3</f>
        <v>0</v>
      </c>
      <c r="M358" s="311">
        <f t="shared" si="24"/>
        <v>0</v>
      </c>
      <c r="N358" s="319"/>
      <c r="O358" s="166" t="s">
        <v>417</v>
      </c>
    </row>
    <row r="359" spans="1:15" x14ac:dyDescent="0.25">
      <c r="A359" s="2">
        <v>356</v>
      </c>
      <c r="B359" s="27" t="s">
        <v>70</v>
      </c>
      <c r="C359" s="62" t="s">
        <v>415</v>
      </c>
      <c r="D359" s="62" t="s">
        <v>278</v>
      </c>
      <c r="E359" s="257" t="s">
        <v>16</v>
      </c>
      <c r="F359" s="62"/>
      <c r="G359" s="257" t="s">
        <v>12</v>
      </c>
      <c r="H359" s="62">
        <v>914</v>
      </c>
      <c r="I359" s="131">
        <v>0</v>
      </c>
      <c r="J359" s="131">
        <v>0</v>
      </c>
      <c r="K359" s="316"/>
      <c r="L359" s="132">
        <v>0</v>
      </c>
      <c r="M359" s="311">
        <f t="shared" si="24"/>
        <v>0</v>
      </c>
      <c r="N359" s="319"/>
      <c r="O359" s="160"/>
    </row>
    <row r="360" spans="1:15" x14ac:dyDescent="0.25">
      <c r="A360" s="2">
        <v>357</v>
      </c>
      <c r="B360" s="125" t="s">
        <v>70</v>
      </c>
      <c r="C360" s="160" t="s">
        <v>513</v>
      </c>
      <c r="D360" s="160" t="s">
        <v>278</v>
      </c>
      <c r="E360" s="256" t="s">
        <v>13</v>
      </c>
      <c r="F360" s="160"/>
      <c r="G360" s="256" t="s">
        <v>326</v>
      </c>
      <c r="H360" s="160">
        <v>1403</v>
      </c>
      <c r="I360" s="166">
        <v>0</v>
      </c>
      <c r="J360" s="166">
        <v>0</v>
      </c>
      <c r="K360" s="317"/>
      <c r="L360" s="53">
        <v>0</v>
      </c>
      <c r="M360" s="311">
        <f t="shared" si="24"/>
        <v>0</v>
      </c>
      <c r="N360" s="320"/>
      <c r="O360" s="258"/>
    </row>
    <row r="361" spans="1:15" x14ac:dyDescent="0.25">
      <c r="A361" s="2">
        <v>358</v>
      </c>
      <c r="B361" s="207" t="s">
        <v>134</v>
      </c>
      <c r="C361" s="186" t="s">
        <v>320</v>
      </c>
      <c r="D361" s="186" t="s">
        <v>278</v>
      </c>
      <c r="E361" s="187" t="s">
        <v>281</v>
      </c>
      <c r="F361" s="188" t="s">
        <v>303</v>
      </c>
      <c r="G361" s="243" t="s">
        <v>321</v>
      </c>
      <c r="H361" s="190">
        <v>241</v>
      </c>
      <c r="I361" s="191">
        <v>30</v>
      </c>
      <c r="J361" s="165">
        <v>4</v>
      </c>
      <c r="K361" s="315">
        <f>SUM(I361:I368)</f>
        <v>555</v>
      </c>
      <c r="L361" s="167">
        <f t="shared" si="25"/>
        <v>360</v>
      </c>
      <c r="M361" s="309">
        <f t="shared" si="24"/>
        <v>47.780211029265374</v>
      </c>
      <c r="N361" s="318">
        <f>I361*J361+I362*J362+I363*J363+I364*J364+I365*J365+I366*J366+I367*J367+I368*J368</f>
        <v>1940</v>
      </c>
      <c r="O361" s="160" t="s">
        <v>417</v>
      </c>
    </row>
    <row r="362" spans="1:15" ht="26.25" x14ac:dyDescent="0.25">
      <c r="A362" s="2">
        <v>359</v>
      </c>
      <c r="B362" s="27" t="s">
        <v>134</v>
      </c>
      <c r="C362" s="160" t="s">
        <v>413</v>
      </c>
      <c r="D362" s="160" t="s">
        <v>278</v>
      </c>
      <c r="E362" s="161" t="s">
        <v>414</v>
      </c>
      <c r="F362" s="162"/>
      <c r="G362" s="163" t="s">
        <v>326</v>
      </c>
      <c r="H362" s="164">
        <v>126</v>
      </c>
      <c r="I362" s="165">
        <v>10</v>
      </c>
      <c r="J362" s="165">
        <v>4</v>
      </c>
      <c r="K362" s="316"/>
      <c r="L362" s="167">
        <f t="shared" si="25"/>
        <v>120</v>
      </c>
      <c r="M362" s="311">
        <f t="shared" si="24"/>
        <v>15.926737009755126</v>
      </c>
      <c r="N362" s="319"/>
      <c r="O362" s="160" t="s">
        <v>417</v>
      </c>
    </row>
    <row r="363" spans="1:15" x14ac:dyDescent="0.25">
      <c r="A363" s="2">
        <v>360</v>
      </c>
      <c r="B363" s="27" t="s">
        <v>134</v>
      </c>
      <c r="C363" s="160" t="s">
        <v>322</v>
      </c>
      <c r="D363" s="160" t="s">
        <v>278</v>
      </c>
      <c r="E363" s="161" t="s">
        <v>16</v>
      </c>
      <c r="F363" s="162" t="s">
        <v>303</v>
      </c>
      <c r="G363" s="259" t="s">
        <v>323</v>
      </c>
      <c r="H363" s="164">
        <v>489</v>
      </c>
      <c r="I363" s="165">
        <v>55</v>
      </c>
      <c r="J363" s="165">
        <v>4</v>
      </c>
      <c r="K363" s="316"/>
      <c r="L363" s="167">
        <f t="shared" si="25"/>
        <v>660</v>
      </c>
      <c r="M363" s="311">
        <f t="shared" si="24"/>
        <v>87.597053553653197</v>
      </c>
      <c r="N363" s="319"/>
      <c r="O363" s="160" t="s">
        <v>417</v>
      </c>
    </row>
    <row r="364" spans="1:15" x14ac:dyDescent="0.25">
      <c r="A364" s="2">
        <v>361</v>
      </c>
      <c r="B364" s="27" t="s">
        <v>134</v>
      </c>
      <c r="C364" s="160" t="s">
        <v>324</v>
      </c>
      <c r="D364" s="160" t="s">
        <v>278</v>
      </c>
      <c r="E364" s="161" t="s">
        <v>325</v>
      </c>
      <c r="F364" s="162" t="s">
        <v>32</v>
      </c>
      <c r="G364" s="255" t="s">
        <v>326</v>
      </c>
      <c r="H364" s="164">
        <v>22</v>
      </c>
      <c r="I364" s="165">
        <v>0</v>
      </c>
      <c r="J364" s="165">
        <v>0</v>
      </c>
      <c r="K364" s="316"/>
      <c r="L364" s="167">
        <f t="shared" si="25"/>
        <v>0</v>
      </c>
      <c r="M364" s="311">
        <f t="shared" si="24"/>
        <v>0</v>
      </c>
      <c r="N364" s="319"/>
      <c r="O364" s="209" t="s">
        <v>418</v>
      </c>
    </row>
    <row r="365" spans="1:15" x14ac:dyDescent="0.25">
      <c r="A365" s="2">
        <v>362</v>
      </c>
      <c r="B365" s="27" t="s">
        <v>134</v>
      </c>
      <c r="C365" s="5" t="s">
        <v>327</v>
      </c>
      <c r="D365" s="5" t="s">
        <v>278</v>
      </c>
      <c r="E365" s="12" t="s">
        <v>281</v>
      </c>
      <c r="F365" s="42" t="s">
        <v>303</v>
      </c>
      <c r="G365" s="146" t="s">
        <v>328</v>
      </c>
      <c r="H365" s="36">
        <v>1820</v>
      </c>
      <c r="I365" s="29">
        <v>320</v>
      </c>
      <c r="J365" s="81">
        <v>4</v>
      </c>
      <c r="K365" s="316"/>
      <c r="L365" s="9">
        <f t="shared" si="25"/>
        <v>3840</v>
      </c>
      <c r="M365" s="311">
        <f t="shared" si="24"/>
        <v>509.65558431216402</v>
      </c>
      <c r="N365" s="319"/>
      <c r="O365" s="4" t="s">
        <v>417</v>
      </c>
    </row>
    <row r="366" spans="1:15" x14ac:dyDescent="0.25">
      <c r="A366" s="2">
        <v>363</v>
      </c>
      <c r="B366" s="27" t="s">
        <v>134</v>
      </c>
      <c r="C366" s="160" t="s">
        <v>330</v>
      </c>
      <c r="D366" s="160" t="s">
        <v>278</v>
      </c>
      <c r="E366" s="163" t="s">
        <v>350</v>
      </c>
      <c r="F366" s="162" t="s">
        <v>32</v>
      </c>
      <c r="G366" s="163" t="s">
        <v>331</v>
      </c>
      <c r="H366" s="164">
        <v>320</v>
      </c>
      <c r="I366" s="165">
        <v>0</v>
      </c>
      <c r="J366" s="165">
        <v>0</v>
      </c>
      <c r="K366" s="316"/>
      <c r="L366" s="167">
        <f t="shared" si="25"/>
        <v>0</v>
      </c>
      <c r="M366" s="311">
        <f t="shared" si="24"/>
        <v>0</v>
      </c>
      <c r="N366" s="319"/>
      <c r="O366" s="209" t="s">
        <v>418</v>
      </c>
    </row>
    <row r="367" spans="1:15" ht="26.25" x14ac:dyDescent="0.25">
      <c r="A367" s="2">
        <v>364</v>
      </c>
      <c r="B367" s="27" t="s">
        <v>134</v>
      </c>
      <c r="C367" s="160" t="s">
        <v>332</v>
      </c>
      <c r="D367" s="160" t="s">
        <v>278</v>
      </c>
      <c r="E367" s="163" t="s">
        <v>350</v>
      </c>
      <c r="F367" s="162" t="s">
        <v>32</v>
      </c>
      <c r="G367" s="163" t="s">
        <v>338</v>
      </c>
      <c r="H367" s="164">
        <v>234</v>
      </c>
      <c r="I367" s="165">
        <v>0</v>
      </c>
      <c r="J367" s="165">
        <v>0</v>
      </c>
      <c r="K367" s="316"/>
      <c r="L367" s="167">
        <f t="shared" si="25"/>
        <v>0</v>
      </c>
      <c r="M367" s="311">
        <f t="shared" si="24"/>
        <v>0</v>
      </c>
      <c r="N367" s="319"/>
      <c r="O367" s="209" t="s">
        <v>418</v>
      </c>
    </row>
    <row r="368" spans="1:15" x14ac:dyDescent="0.25">
      <c r="A368" s="2">
        <v>365</v>
      </c>
      <c r="B368" s="125" t="s">
        <v>134</v>
      </c>
      <c r="C368" s="63" t="s">
        <v>415</v>
      </c>
      <c r="D368" s="63" t="s">
        <v>278</v>
      </c>
      <c r="E368" s="50" t="s">
        <v>281</v>
      </c>
      <c r="F368" s="64" t="s">
        <v>416</v>
      </c>
      <c r="G368" s="50" t="s">
        <v>384</v>
      </c>
      <c r="H368" s="63">
        <v>914</v>
      </c>
      <c r="I368" s="69">
        <v>140</v>
      </c>
      <c r="J368" s="72">
        <v>2</v>
      </c>
      <c r="K368" s="317"/>
      <c r="L368" s="53">
        <f>(I368*J368)*1</f>
        <v>280</v>
      </c>
      <c r="M368" s="310">
        <f t="shared" si="24"/>
        <v>37.16238635609529</v>
      </c>
      <c r="N368" s="320"/>
      <c r="O368" s="47" t="s">
        <v>419</v>
      </c>
    </row>
    <row r="369" spans="1:15" x14ac:dyDescent="0.25">
      <c r="A369" s="2">
        <v>366</v>
      </c>
      <c r="B369" s="207" t="s">
        <v>285</v>
      </c>
      <c r="C369" s="31">
        <v>607</v>
      </c>
      <c r="D369" s="31" t="s">
        <v>278</v>
      </c>
      <c r="E369" s="34" t="s">
        <v>286</v>
      </c>
      <c r="F369" s="56"/>
      <c r="G369" s="34" t="s">
        <v>244</v>
      </c>
      <c r="H369" s="100">
        <v>5747</v>
      </c>
      <c r="I369" s="104">
        <v>400</v>
      </c>
      <c r="J369" s="41">
        <v>2.8</v>
      </c>
      <c r="K369" s="315">
        <f>SUM(I369:I372)</f>
        <v>1820</v>
      </c>
      <c r="L369" s="22">
        <f>(I369*J369)*2</f>
        <v>2240</v>
      </c>
      <c r="M369" s="309">
        <f t="shared" si="24"/>
        <v>297.29909084876232</v>
      </c>
      <c r="N369" s="318">
        <f>I369*J369+I370*J370+I371*J371+I372*J372</f>
        <v>5350</v>
      </c>
      <c r="O369" s="21" t="s">
        <v>420</v>
      </c>
    </row>
    <row r="370" spans="1:15" x14ac:dyDescent="0.25">
      <c r="A370" s="2">
        <v>367</v>
      </c>
      <c r="B370" s="27" t="s">
        <v>285</v>
      </c>
      <c r="C370" s="4">
        <v>607</v>
      </c>
      <c r="D370" s="5" t="s">
        <v>278</v>
      </c>
      <c r="E370" s="127" t="s">
        <v>286</v>
      </c>
      <c r="F370" s="42"/>
      <c r="G370" s="7" t="s">
        <v>244</v>
      </c>
      <c r="H370" s="4">
        <v>5747</v>
      </c>
      <c r="I370" s="81">
        <v>300</v>
      </c>
      <c r="J370" s="8">
        <v>2</v>
      </c>
      <c r="K370" s="321"/>
      <c r="L370" s="9">
        <f>(I370*J370)*1</f>
        <v>600</v>
      </c>
      <c r="M370" s="311">
        <f t="shared" si="24"/>
        <v>79.633685048775632</v>
      </c>
      <c r="N370" s="319"/>
      <c r="O370" s="4" t="s">
        <v>419</v>
      </c>
    </row>
    <row r="371" spans="1:15" ht="51.75" x14ac:dyDescent="0.25">
      <c r="A371" s="2">
        <v>368</v>
      </c>
      <c r="B371" s="11" t="s">
        <v>285</v>
      </c>
      <c r="C371" s="160">
        <v>676</v>
      </c>
      <c r="D371" s="160" t="s">
        <v>278</v>
      </c>
      <c r="E371" s="163" t="s">
        <v>286</v>
      </c>
      <c r="F371" s="161"/>
      <c r="G371" s="163" t="s">
        <v>428</v>
      </c>
      <c r="H371" s="164">
        <v>8355</v>
      </c>
      <c r="I371" s="166">
        <v>850</v>
      </c>
      <c r="J371" s="166">
        <v>3</v>
      </c>
      <c r="K371" s="321"/>
      <c r="L371" s="167">
        <f>(I371*J371)*2</f>
        <v>5100</v>
      </c>
      <c r="M371" s="311">
        <f t="shared" si="24"/>
        <v>676.88632291459282</v>
      </c>
      <c r="N371" s="319"/>
      <c r="O371" s="160" t="s">
        <v>420</v>
      </c>
    </row>
    <row r="372" spans="1:15" ht="51.75" x14ac:dyDescent="0.25">
      <c r="A372" s="2">
        <v>369</v>
      </c>
      <c r="B372" s="125" t="s">
        <v>285</v>
      </c>
      <c r="C372" s="195">
        <v>676</v>
      </c>
      <c r="D372" s="160" t="s">
        <v>278</v>
      </c>
      <c r="E372" s="163" t="s">
        <v>286</v>
      </c>
      <c r="F372" s="196"/>
      <c r="G372" s="163" t="s">
        <v>428</v>
      </c>
      <c r="H372" s="164">
        <v>8355</v>
      </c>
      <c r="I372" s="200">
        <v>270</v>
      </c>
      <c r="J372" s="199">
        <v>4</v>
      </c>
      <c r="K372" s="325"/>
      <c r="L372" s="201">
        <f t="shared" si="25"/>
        <v>3240</v>
      </c>
      <c r="M372" s="310">
        <f t="shared" si="24"/>
        <v>430.02189926338838</v>
      </c>
      <c r="N372" s="320"/>
      <c r="O372" s="195" t="s">
        <v>417</v>
      </c>
    </row>
    <row r="373" spans="1:15" x14ac:dyDescent="0.25">
      <c r="A373" s="2">
        <v>370</v>
      </c>
      <c r="B373" s="207" t="s">
        <v>283</v>
      </c>
      <c r="C373" s="21" t="s">
        <v>329</v>
      </c>
      <c r="D373" s="31" t="s">
        <v>278</v>
      </c>
      <c r="E373" s="32" t="s">
        <v>281</v>
      </c>
      <c r="F373" s="33" t="s">
        <v>32</v>
      </c>
      <c r="G373" s="34" t="s">
        <v>244</v>
      </c>
      <c r="H373" s="24">
        <v>899</v>
      </c>
      <c r="I373" s="244">
        <v>0</v>
      </c>
      <c r="J373" s="244">
        <v>0</v>
      </c>
      <c r="K373" s="315">
        <f>SUM(I373:I378)</f>
        <v>1335</v>
      </c>
      <c r="L373" s="260">
        <f t="shared" si="25"/>
        <v>0</v>
      </c>
      <c r="M373" s="309">
        <f t="shared" si="24"/>
        <v>0</v>
      </c>
      <c r="N373" s="318">
        <f>I373*J373+I374*J374+I375*J375+I376*J376+I377*J377+I378*J378</f>
        <v>3218.5</v>
      </c>
      <c r="O373" s="79" t="s">
        <v>418</v>
      </c>
    </row>
    <row r="374" spans="1:15" x14ac:dyDescent="0.25">
      <c r="A374" s="2">
        <v>371</v>
      </c>
      <c r="B374" s="27" t="s">
        <v>283</v>
      </c>
      <c r="C374" s="4" t="s">
        <v>333</v>
      </c>
      <c r="D374" s="5" t="s">
        <v>278</v>
      </c>
      <c r="E374" s="6" t="s">
        <v>281</v>
      </c>
      <c r="F374" s="42" t="s">
        <v>32</v>
      </c>
      <c r="G374" s="7" t="s">
        <v>244</v>
      </c>
      <c r="H374" s="10">
        <v>698</v>
      </c>
      <c r="I374" s="244">
        <v>0</v>
      </c>
      <c r="J374" s="244">
        <v>0</v>
      </c>
      <c r="K374" s="316"/>
      <c r="L374" s="260">
        <f t="shared" si="25"/>
        <v>0</v>
      </c>
      <c r="M374" s="311">
        <f t="shared" si="24"/>
        <v>0</v>
      </c>
      <c r="N374" s="319"/>
      <c r="O374" s="79" t="s">
        <v>418</v>
      </c>
    </row>
    <row r="375" spans="1:15" x14ac:dyDescent="0.25">
      <c r="A375" s="2">
        <v>372</v>
      </c>
      <c r="B375" s="27" t="s">
        <v>283</v>
      </c>
      <c r="C375" s="5">
        <v>512</v>
      </c>
      <c r="D375" s="5" t="s">
        <v>278</v>
      </c>
      <c r="E375" s="12" t="s">
        <v>281</v>
      </c>
      <c r="F375" s="42"/>
      <c r="G375" s="146" t="s">
        <v>244</v>
      </c>
      <c r="H375" s="36">
        <v>1126</v>
      </c>
      <c r="I375" s="244">
        <v>140</v>
      </c>
      <c r="J375" s="244">
        <v>3</v>
      </c>
      <c r="K375" s="316"/>
      <c r="L375" s="260">
        <f>(I375*J375)*2</f>
        <v>840</v>
      </c>
      <c r="M375" s="311">
        <f t="shared" si="24"/>
        <v>111.48715906828588</v>
      </c>
      <c r="N375" s="319"/>
      <c r="O375" s="4" t="s">
        <v>420</v>
      </c>
    </row>
    <row r="376" spans="1:15" x14ac:dyDescent="0.25">
      <c r="A376" s="2">
        <v>373</v>
      </c>
      <c r="B376" s="27" t="s">
        <v>283</v>
      </c>
      <c r="C376" s="5" t="s">
        <v>334</v>
      </c>
      <c r="D376" s="5" t="s">
        <v>278</v>
      </c>
      <c r="E376" s="12" t="s">
        <v>281</v>
      </c>
      <c r="F376" s="42" t="s">
        <v>335</v>
      </c>
      <c r="G376" s="146" t="s">
        <v>244</v>
      </c>
      <c r="H376" s="36">
        <v>8848</v>
      </c>
      <c r="I376" s="244">
        <v>565</v>
      </c>
      <c r="J376" s="244">
        <v>2.5</v>
      </c>
      <c r="K376" s="316"/>
      <c r="L376" s="260">
        <f>(I376*J376)*2</f>
        <v>2825</v>
      </c>
      <c r="M376" s="311">
        <f t="shared" si="24"/>
        <v>374.94193377131859</v>
      </c>
      <c r="N376" s="319"/>
      <c r="O376" s="4" t="s">
        <v>420</v>
      </c>
    </row>
    <row r="377" spans="1:15" x14ac:dyDescent="0.25">
      <c r="A377" s="2">
        <v>374</v>
      </c>
      <c r="B377" s="27" t="s">
        <v>283</v>
      </c>
      <c r="C377" s="5" t="s">
        <v>334</v>
      </c>
      <c r="D377" s="5" t="s">
        <v>278</v>
      </c>
      <c r="E377" s="12" t="s">
        <v>281</v>
      </c>
      <c r="F377" s="42" t="s">
        <v>60</v>
      </c>
      <c r="G377" s="146" t="s">
        <v>384</v>
      </c>
      <c r="H377" s="36">
        <v>8848</v>
      </c>
      <c r="I377" s="244">
        <v>630</v>
      </c>
      <c r="J377" s="244">
        <v>2.2000000000000002</v>
      </c>
      <c r="K377" s="316"/>
      <c r="L377" s="260">
        <f>(I377*J377)*1</f>
        <v>1386</v>
      </c>
      <c r="M377" s="311">
        <f t="shared" si="24"/>
        <v>183.95381246267169</v>
      </c>
      <c r="N377" s="319"/>
      <c r="O377" s="4" t="s">
        <v>419</v>
      </c>
    </row>
    <row r="378" spans="1:15" x14ac:dyDescent="0.25">
      <c r="A378" s="2">
        <v>375</v>
      </c>
      <c r="B378" s="27" t="s">
        <v>283</v>
      </c>
      <c r="C378" s="4" t="s">
        <v>336</v>
      </c>
      <c r="D378" s="5" t="s">
        <v>278</v>
      </c>
      <c r="E378" s="6" t="s">
        <v>286</v>
      </c>
      <c r="F378" s="42" t="s">
        <v>32</v>
      </c>
      <c r="G378" s="7" t="s">
        <v>244</v>
      </c>
      <c r="H378" s="36">
        <v>388</v>
      </c>
      <c r="I378" s="244">
        <v>0</v>
      </c>
      <c r="J378" s="244">
        <v>0</v>
      </c>
      <c r="K378" s="317"/>
      <c r="L378" s="260">
        <f t="shared" si="25"/>
        <v>0</v>
      </c>
      <c r="M378" s="310">
        <f t="shared" si="24"/>
        <v>0</v>
      </c>
      <c r="N378" s="320"/>
      <c r="O378" s="79" t="s">
        <v>418</v>
      </c>
    </row>
    <row r="379" spans="1:15" x14ac:dyDescent="0.25">
      <c r="A379" s="2">
        <v>376</v>
      </c>
      <c r="B379" s="218" t="s">
        <v>190</v>
      </c>
      <c r="C379" s="88">
        <v>513</v>
      </c>
      <c r="D379" s="88" t="s">
        <v>278</v>
      </c>
      <c r="E379" s="89" t="s">
        <v>281</v>
      </c>
      <c r="F379" s="89" t="s">
        <v>284</v>
      </c>
      <c r="G379" s="261" t="s">
        <v>244</v>
      </c>
      <c r="H379" s="88">
        <v>180</v>
      </c>
      <c r="I379" s="262">
        <v>85</v>
      </c>
      <c r="J379" s="263">
        <v>3</v>
      </c>
      <c r="K379" s="298">
        <f>SUM(I379)</f>
        <v>85</v>
      </c>
      <c r="L379" s="264">
        <f>(I379*J379)*2</f>
        <v>510</v>
      </c>
      <c r="M379" s="309">
        <f t="shared" si="24"/>
        <v>67.688632291459285</v>
      </c>
      <c r="N379" s="73">
        <f>I379*J379</f>
        <v>255</v>
      </c>
      <c r="O379" s="74" t="s">
        <v>420</v>
      </c>
    </row>
    <row r="380" spans="1:15" ht="48.75" x14ac:dyDescent="0.25">
      <c r="A380" s="2">
        <v>377</v>
      </c>
      <c r="B380" s="252" t="s">
        <v>458</v>
      </c>
      <c r="C380" s="248" t="s">
        <v>455</v>
      </c>
      <c r="D380" s="248" t="s">
        <v>432</v>
      </c>
      <c r="E380" s="265" t="s">
        <v>456</v>
      </c>
      <c r="F380" s="118"/>
      <c r="G380" s="266" t="s">
        <v>428</v>
      </c>
      <c r="H380" s="267">
        <v>2590</v>
      </c>
      <c r="I380" s="268">
        <v>250</v>
      </c>
      <c r="J380" s="268">
        <v>4</v>
      </c>
      <c r="K380" s="114">
        <f>SUM(I380)</f>
        <v>250</v>
      </c>
      <c r="L380" s="269">
        <f t="shared" si="25"/>
        <v>3000</v>
      </c>
      <c r="M380" s="309">
        <f t="shared" si="24"/>
        <v>398.16842524387812</v>
      </c>
      <c r="N380" s="73">
        <f>I380*J380</f>
        <v>1000</v>
      </c>
      <c r="O380" s="248" t="s">
        <v>417</v>
      </c>
    </row>
    <row r="381" spans="1:15" x14ac:dyDescent="0.25">
      <c r="A381" s="2">
        <v>378</v>
      </c>
      <c r="B381" s="252" t="s">
        <v>429</v>
      </c>
      <c r="C381" s="160" t="s">
        <v>430</v>
      </c>
      <c r="D381" s="160" t="s">
        <v>432</v>
      </c>
      <c r="E381" s="161" t="s">
        <v>433</v>
      </c>
      <c r="F381" s="270"/>
      <c r="G381" s="255" t="s">
        <v>326</v>
      </c>
      <c r="H381" s="164">
        <v>637</v>
      </c>
      <c r="I381" s="165">
        <v>35</v>
      </c>
      <c r="J381" s="165">
        <v>5</v>
      </c>
      <c r="K381" s="315">
        <f>SUM(I381:I395)</f>
        <v>1890</v>
      </c>
      <c r="L381" s="167">
        <f t="shared" si="25"/>
        <v>525</v>
      </c>
      <c r="M381" s="309">
        <f t="shared" si="24"/>
        <v>69.679474417678676</v>
      </c>
      <c r="N381" s="318">
        <f>I381*J381+I382*J382+I383*J383+I384*J384+I385*J385+I386*J386+I387*J387+I388*J388+I389*J389+I390*J390+I391*J391+I392*J392+I393*J393+I394*J394+I395*J395</f>
        <v>8845.7999999999993</v>
      </c>
      <c r="O381" s="160" t="s">
        <v>417</v>
      </c>
    </row>
    <row r="382" spans="1:15" x14ac:dyDescent="0.25">
      <c r="A382" s="2">
        <v>379</v>
      </c>
      <c r="B382" s="27" t="s">
        <v>429</v>
      </c>
      <c r="C382" s="160" t="s">
        <v>431</v>
      </c>
      <c r="D382" s="160" t="s">
        <v>432</v>
      </c>
      <c r="E382" s="161" t="s">
        <v>434</v>
      </c>
      <c r="F382" s="270"/>
      <c r="G382" s="255" t="s">
        <v>326</v>
      </c>
      <c r="H382" s="164">
        <v>1636</v>
      </c>
      <c r="I382" s="166">
        <v>80</v>
      </c>
      <c r="J382" s="165">
        <v>5</v>
      </c>
      <c r="K382" s="316"/>
      <c r="L382" s="167">
        <f t="shared" si="25"/>
        <v>1200</v>
      </c>
      <c r="M382" s="311">
        <f t="shared" si="24"/>
        <v>159.26737009755126</v>
      </c>
      <c r="N382" s="319"/>
      <c r="O382" s="160" t="s">
        <v>417</v>
      </c>
    </row>
    <row r="383" spans="1:15" x14ac:dyDescent="0.25">
      <c r="A383" s="2">
        <v>380</v>
      </c>
      <c r="B383" s="27" t="s">
        <v>429</v>
      </c>
      <c r="C383" s="160" t="s">
        <v>435</v>
      </c>
      <c r="D383" s="160" t="s">
        <v>432</v>
      </c>
      <c r="E383" s="161" t="s">
        <v>436</v>
      </c>
      <c r="F383" s="270"/>
      <c r="G383" s="255" t="s">
        <v>437</v>
      </c>
      <c r="H383" s="164">
        <v>809</v>
      </c>
      <c r="I383" s="165">
        <v>4</v>
      </c>
      <c r="J383" s="165">
        <v>5</v>
      </c>
      <c r="K383" s="316"/>
      <c r="L383" s="167">
        <f t="shared" si="25"/>
        <v>60</v>
      </c>
      <c r="M383" s="311">
        <f t="shared" si="24"/>
        <v>7.9633685048775629</v>
      </c>
      <c r="N383" s="319"/>
      <c r="O383" s="160" t="s">
        <v>417</v>
      </c>
    </row>
    <row r="384" spans="1:15" ht="48" x14ac:dyDescent="0.25">
      <c r="A384" s="2">
        <v>381</v>
      </c>
      <c r="B384" s="27" t="s">
        <v>429</v>
      </c>
      <c r="C384" s="160" t="s">
        <v>438</v>
      </c>
      <c r="D384" s="160" t="s">
        <v>432</v>
      </c>
      <c r="E384" s="161" t="s">
        <v>439</v>
      </c>
      <c r="F384" s="271"/>
      <c r="G384" s="272" t="s">
        <v>440</v>
      </c>
      <c r="H384" s="194">
        <v>1349</v>
      </c>
      <c r="I384" s="165">
        <v>40</v>
      </c>
      <c r="J384" s="165">
        <v>5</v>
      </c>
      <c r="K384" s="316"/>
      <c r="L384" s="167">
        <f t="shared" si="25"/>
        <v>600</v>
      </c>
      <c r="M384" s="311">
        <f t="shared" si="24"/>
        <v>79.633685048775632</v>
      </c>
      <c r="N384" s="319"/>
      <c r="O384" s="160" t="s">
        <v>417</v>
      </c>
    </row>
    <row r="385" spans="1:15" ht="48.75" x14ac:dyDescent="0.25">
      <c r="A385" s="2">
        <v>382</v>
      </c>
      <c r="B385" s="27" t="s">
        <v>429</v>
      </c>
      <c r="C385" s="160" t="s">
        <v>441</v>
      </c>
      <c r="D385" s="160" t="s">
        <v>432</v>
      </c>
      <c r="E385" s="161" t="s">
        <v>442</v>
      </c>
      <c r="F385" s="271"/>
      <c r="G385" s="259" t="s">
        <v>428</v>
      </c>
      <c r="H385" s="164">
        <v>917</v>
      </c>
      <c r="I385" s="165">
        <v>100</v>
      </c>
      <c r="J385" s="165">
        <v>5</v>
      </c>
      <c r="K385" s="316"/>
      <c r="L385" s="167">
        <f t="shared" si="25"/>
        <v>1500</v>
      </c>
      <c r="M385" s="311">
        <f t="shared" si="24"/>
        <v>199.08421262193906</v>
      </c>
      <c r="N385" s="319"/>
      <c r="O385" s="160" t="s">
        <v>417</v>
      </c>
    </row>
    <row r="386" spans="1:15" ht="51.75" x14ac:dyDescent="0.25">
      <c r="A386" s="2">
        <v>383</v>
      </c>
      <c r="B386" s="27" t="s">
        <v>429</v>
      </c>
      <c r="C386" s="160" t="s">
        <v>443</v>
      </c>
      <c r="D386" s="160" t="s">
        <v>432</v>
      </c>
      <c r="E386" s="161" t="s">
        <v>444</v>
      </c>
      <c r="F386" s="270"/>
      <c r="G386" s="163" t="s">
        <v>428</v>
      </c>
      <c r="H386" s="194">
        <v>324</v>
      </c>
      <c r="I386" s="165">
        <v>45</v>
      </c>
      <c r="J386" s="165">
        <v>5</v>
      </c>
      <c r="K386" s="316"/>
      <c r="L386" s="167">
        <f t="shared" si="25"/>
        <v>675</v>
      </c>
      <c r="M386" s="311">
        <f t="shared" si="24"/>
        <v>89.587895679872588</v>
      </c>
      <c r="N386" s="319"/>
      <c r="O386" s="160" t="s">
        <v>417</v>
      </c>
    </row>
    <row r="387" spans="1:15" ht="51.75" x14ac:dyDescent="0.25">
      <c r="A387" s="2">
        <v>384</v>
      </c>
      <c r="B387" s="27" t="s">
        <v>429</v>
      </c>
      <c r="C387" s="160" t="s">
        <v>445</v>
      </c>
      <c r="D387" s="160" t="s">
        <v>432</v>
      </c>
      <c r="E387" s="161" t="s">
        <v>416</v>
      </c>
      <c r="F387" s="270"/>
      <c r="G387" s="163" t="s">
        <v>428</v>
      </c>
      <c r="H387" s="164">
        <v>7603</v>
      </c>
      <c r="I387" s="165">
        <v>720</v>
      </c>
      <c r="J387" s="165">
        <v>4.8</v>
      </c>
      <c r="K387" s="316"/>
      <c r="L387" s="167">
        <f t="shared" si="25"/>
        <v>10368</v>
      </c>
      <c r="M387" s="311">
        <f t="shared" si="24"/>
        <v>1376.0700776428428</v>
      </c>
      <c r="N387" s="319"/>
      <c r="O387" s="160" t="s">
        <v>417</v>
      </c>
    </row>
    <row r="388" spans="1:15" x14ac:dyDescent="0.25">
      <c r="A388" s="2">
        <v>385</v>
      </c>
      <c r="B388" s="27" t="s">
        <v>429</v>
      </c>
      <c r="C388" s="160">
        <v>98</v>
      </c>
      <c r="D388" s="160" t="s">
        <v>432</v>
      </c>
      <c r="E388" s="161" t="s">
        <v>446</v>
      </c>
      <c r="F388" s="271"/>
      <c r="G388" s="163" t="s">
        <v>447</v>
      </c>
      <c r="H388" s="194">
        <v>6032</v>
      </c>
      <c r="I388" s="165">
        <v>30</v>
      </c>
      <c r="J388" s="165">
        <v>4.8</v>
      </c>
      <c r="K388" s="316"/>
      <c r="L388" s="167">
        <f t="shared" si="25"/>
        <v>432</v>
      </c>
      <c r="M388" s="311">
        <f t="shared" si="24"/>
        <v>57.336253235118448</v>
      </c>
      <c r="N388" s="319"/>
      <c r="O388" s="160" t="s">
        <v>417</v>
      </c>
    </row>
    <row r="389" spans="1:15" x14ac:dyDescent="0.25">
      <c r="A389" s="2">
        <v>386</v>
      </c>
      <c r="B389" s="11" t="s">
        <v>429</v>
      </c>
      <c r="C389" s="160" t="s">
        <v>448</v>
      </c>
      <c r="D389" s="160" t="s">
        <v>432</v>
      </c>
      <c r="E389" s="161" t="s">
        <v>433</v>
      </c>
      <c r="F389" s="271"/>
      <c r="G389" s="255" t="s">
        <v>326</v>
      </c>
      <c r="H389" s="164">
        <v>511</v>
      </c>
      <c r="I389" s="165">
        <v>10</v>
      </c>
      <c r="J389" s="165">
        <v>4.8</v>
      </c>
      <c r="K389" s="316"/>
      <c r="L389" s="167">
        <f t="shared" si="25"/>
        <v>144</v>
      </c>
      <c r="M389" s="311">
        <f t="shared" si="24"/>
        <v>19.112084411706149</v>
      </c>
      <c r="N389" s="319"/>
      <c r="O389" s="160" t="s">
        <v>417</v>
      </c>
    </row>
    <row r="390" spans="1:15" x14ac:dyDescent="0.25">
      <c r="A390" s="2">
        <v>387</v>
      </c>
      <c r="B390" s="11" t="s">
        <v>429</v>
      </c>
      <c r="C390" s="160" t="s">
        <v>449</v>
      </c>
      <c r="D390" s="160" t="s">
        <v>432</v>
      </c>
      <c r="E390" s="161" t="s">
        <v>451</v>
      </c>
      <c r="G390" s="255" t="s">
        <v>326</v>
      </c>
      <c r="H390" s="194">
        <v>378</v>
      </c>
      <c r="I390" s="165">
        <v>21</v>
      </c>
      <c r="J390" s="165">
        <v>4.8</v>
      </c>
      <c r="K390" s="316"/>
      <c r="L390" s="167">
        <f t="shared" si="25"/>
        <v>302.39999999999998</v>
      </c>
      <c r="M390" s="311">
        <f t="shared" si="24"/>
        <v>40.135377264582914</v>
      </c>
      <c r="N390" s="319"/>
      <c r="O390" s="160" t="s">
        <v>417</v>
      </c>
    </row>
    <row r="391" spans="1:15" x14ac:dyDescent="0.25">
      <c r="A391" s="2">
        <v>388</v>
      </c>
      <c r="B391" s="11" t="s">
        <v>429</v>
      </c>
      <c r="C391" s="160" t="s">
        <v>450</v>
      </c>
      <c r="D391" s="160" t="s">
        <v>432</v>
      </c>
      <c r="E391" s="161" t="s">
        <v>451</v>
      </c>
      <c r="G391" s="255" t="s">
        <v>326</v>
      </c>
      <c r="H391" s="164">
        <v>1011</v>
      </c>
      <c r="I391" s="165">
        <v>50</v>
      </c>
      <c r="J391" s="165">
        <v>4.8</v>
      </c>
      <c r="K391" s="316"/>
      <c r="L391" s="167">
        <f t="shared" si="25"/>
        <v>720</v>
      </c>
      <c r="M391" s="311">
        <f t="shared" si="24"/>
        <v>95.560422058530747</v>
      </c>
      <c r="N391" s="319"/>
      <c r="O391" s="160" t="s">
        <v>417</v>
      </c>
    </row>
    <row r="392" spans="1:15" x14ac:dyDescent="0.25">
      <c r="A392" s="2">
        <v>389</v>
      </c>
      <c r="B392" s="11" t="s">
        <v>429</v>
      </c>
      <c r="C392" s="160">
        <v>1366</v>
      </c>
      <c r="D392" s="160" t="s">
        <v>432</v>
      </c>
      <c r="E392" s="180"/>
      <c r="F392" s="164" t="s">
        <v>453</v>
      </c>
      <c r="G392" s="273" t="s">
        <v>452</v>
      </c>
      <c r="H392" s="160" t="s">
        <v>454</v>
      </c>
      <c r="I392" s="166">
        <v>565</v>
      </c>
      <c r="J392" s="165">
        <v>4.8</v>
      </c>
      <c r="K392" s="316"/>
      <c r="L392" s="167">
        <f t="shared" si="25"/>
        <v>8136</v>
      </c>
      <c r="M392" s="311">
        <f t="shared" si="24"/>
        <v>1079.8327692613975</v>
      </c>
      <c r="N392" s="319"/>
      <c r="O392" s="160" t="s">
        <v>417</v>
      </c>
    </row>
    <row r="393" spans="1:15" ht="48.75" x14ac:dyDescent="0.25">
      <c r="A393" s="2">
        <v>390</v>
      </c>
      <c r="B393" s="11" t="s">
        <v>429</v>
      </c>
      <c r="C393" s="274" t="s">
        <v>455</v>
      </c>
      <c r="D393" s="160" t="s">
        <v>432</v>
      </c>
      <c r="E393" s="161" t="s">
        <v>456</v>
      </c>
      <c r="F393" s="164"/>
      <c r="G393" s="259" t="s">
        <v>428</v>
      </c>
      <c r="H393" s="160">
        <v>2590</v>
      </c>
      <c r="I393" s="166">
        <v>100</v>
      </c>
      <c r="J393" s="165">
        <v>4</v>
      </c>
      <c r="K393" s="316"/>
      <c r="L393" s="167">
        <f t="shared" si="25"/>
        <v>1200</v>
      </c>
      <c r="M393" s="311">
        <f t="shared" si="24"/>
        <v>159.26737009755126</v>
      </c>
      <c r="N393" s="319"/>
      <c r="O393" s="160" t="s">
        <v>417</v>
      </c>
    </row>
    <row r="394" spans="1:15" x14ac:dyDescent="0.25">
      <c r="A394" s="2">
        <v>391</v>
      </c>
      <c r="B394" s="11" t="s">
        <v>429</v>
      </c>
      <c r="C394" s="253">
        <v>1367</v>
      </c>
      <c r="D394" s="5" t="s">
        <v>432</v>
      </c>
      <c r="E394" s="6" t="s">
        <v>60</v>
      </c>
      <c r="F394" s="275"/>
      <c r="G394" s="127" t="s">
        <v>244</v>
      </c>
      <c r="H394" s="4">
        <v>363</v>
      </c>
      <c r="I394" s="8">
        <v>55</v>
      </c>
      <c r="J394" s="8">
        <v>2.5</v>
      </c>
      <c r="K394" s="316"/>
      <c r="L394" s="9">
        <f>(I394*J394)*2</f>
        <v>275</v>
      </c>
      <c r="M394" s="311">
        <f t="shared" si="24"/>
        <v>36.498772314022162</v>
      </c>
      <c r="N394" s="319"/>
      <c r="O394" s="5" t="s">
        <v>420</v>
      </c>
    </row>
    <row r="395" spans="1:15" x14ac:dyDescent="0.25">
      <c r="A395" s="2">
        <v>392</v>
      </c>
      <c r="B395" s="125" t="s">
        <v>429</v>
      </c>
      <c r="C395" s="47">
        <v>1368</v>
      </c>
      <c r="D395" s="63" t="s">
        <v>432</v>
      </c>
      <c r="E395" s="48" t="s">
        <v>60</v>
      </c>
      <c r="F395" s="184"/>
      <c r="G395" s="149" t="s">
        <v>244</v>
      </c>
      <c r="H395" s="51">
        <v>198</v>
      </c>
      <c r="I395" s="72">
        <v>35</v>
      </c>
      <c r="J395" s="72">
        <v>2.5</v>
      </c>
      <c r="K395" s="317"/>
      <c r="L395" s="53">
        <f>(I395*J395)*2</f>
        <v>175</v>
      </c>
      <c r="M395" s="310">
        <f t="shared" ref="M395:M399" si="26">L395/7.5345</f>
        <v>23.226491472559559</v>
      </c>
      <c r="N395" s="320"/>
      <c r="O395" s="63" t="s">
        <v>420</v>
      </c>
    </row>
    <row r="396" spans="1:15" ht="48.75" x14ac:dyDescent="0.25">
      <c r="A396" s="2">
        <v>393</v>
      </c>
      <c r="B396" s="252" t="s">
        <v>459</v>
      </c>
      <c r="C396" s="274">
        <v>1071</v>
      </c>
      <c r="D396" s="160" t="s">
        <v>459</v>
      </c>
      <c r="E396" s="161" t="s">
        <v>460</v>
      </c>
      <c r="G396" s="259" t="s">
        <v>428</v>
      </c>
      <c r="H396" s="160">
        <v>41432</v>
      </c>
      <c r="I396" s="166">
        <v>250</v>
      </c>
      <c r="J396" s="165">
        <v>3</v>
      </c>
      <c r="K396" s="315">
        <f>SUM(I396:I399)</f>
        <v>3030</v>
      </c>
      <c r="L396" s="167">
        <f>(I396*J396)*2</f>
        <v>1500</v>
      </c>
      <c r="M396" s="309">
        <f t="shared" si="26"/>
        <v>199.08421262193906</v>
      </c>
      <c r="N396" s="318">
        <f>I396*J396+I397*J397+I398*J398+I399*J399</f>
        <v>11874</v>
      </c>
      <c r="O396" s="160" t="s">
        <v>420</v>
      </c>
    </row>
    <row r="397" spans="1:15" ht="48.75" x14ac:dyDescent="0.25">
      <c r="A397" s="2">
        <v>394</v>
      </c>
      <c r="B397" s="11" t="s">
        <v>459</v>
      </c>
      <c r="C397" s="160">
        <v>1071</v>
      </c>
      <c r="D397" s="160" t="s">
        <v>459</v>
      </c>
      <c r="E397" s="161" t="s">
        <v>460</v>
      </c>
      <c r="G397" s="259" t="s">
        <v>428</v>
      </c>
      <c r="H397" s="160">
        <v>41432</v>
      </c>
      <c r="I397" s="166">
        <v>2320</v>
      </c>
      <c r="J397" s="165">
        <v>4.2</v>
      </c>
      <c r="K397" s="316"/>
      <c r="L397" s="167">
        <f t="shared" si="25"/>
        <v>29232</v>
      </c>
      <c r="M397" s="311">
        <f t="shared" si="26"/>
        <v>3879.7531355763485</v>
      </c>
      <c r="N397" s="319"/>
      <c r="O397" s="160" t="s">
        <v>417</v>
      </c>
    </row>
    <row r="398" spans="1:15" x14ac:dyDescent="0.25">
      <c r="A398" s="2">
        <v>395</v>
      </c>
      <c r="B398" s="11" t="s">
        <v>459</v>
      </c>
      <c r="C398" s="5">
        <v>1073</v>
      </c>
      <c r="D398" s="5" t="s">
        <v>278</v>
      </c>
      <c r="E398" s="12" t="s">
        <v>460</v>
      </c>
      <c r="F398" s="180"/>
      <c r="G398" s="276" t="s">
        <v>337</v>
      </c>
      <c r="H398" s="5">
        <v>4137</v>
      </c>
      <c r="I398" s="8">
        <v>160</v>
      </c>
      <c r="J398" s="29">
        <v>3</v>
      </c>
      <c r="K398" s="316"/>
      <c r="L398" s="30">
        <f>(I398*J398)*2</f>
        <v>960</v>
      </c>
      <c r="M398" s="311">
        <f t="shared" si="26"/>
        <v>127.41389607804101</v>
      </c>
      <c r="N398" s="319"/>
      <c r="O398" s="5" t="s">
        <v>420</v>
      </c>
    </row>
    <row r="399" spans="1:15" x14ac:dyDescent="0.25">
      <c r="A399" s="2">
        <v>396</v>
      </c>
      <c r="B399" s="125" t="s">
        <v>459</v>
      </c>
      <c r="C399" s="63">
        <v>1079</v>
      </c>
      <c r="D399" s="63" t="s">
        <v>278</v>
      </c>
      <c r="E399" s="64" t="s">
        <v>461</v>
      </c>
      <c r="F399" s="184"/>
      <c r="G399" s="277" t="s">
        <v>337</v>
      </c>
      <c r="H399" s="63">
        <v>4137</v>
      </c>
      <c r="I399" s="72">
        <v>300</v>
      </c>
      <c r="J399" s="68">
        <v>3</v>
      </c>
      <c r="K399" s="317"/>
      <c r="L399" s="70">
        <f>(I399*J399)*1</f>
        <v>900</v>
      </c>
      <c r="M399" s="311">
        <f t="shared" si="26"/>
        <v>119.45052757316344</v>
      </c>
      <c r="N399" s="320"/>
      <c r="O399" s="48" t="s">
        <v>419</v>
      </c>
    </row>
    <row r="400" spans="1:15" ht="15.75" thickBot="1" x14ac:dyDescent="0.3">
      <c r="G400" s="278"/>
      <c r="I400" s="279"/>
      <c r="L400" s="280"/>
      <c r="M400" s="280"/>
    </row>
    <row r="401" spans="10:15" ht="18.75" thickBot="1" x14ac:dyDescent="0.4">
      <c r="J401" s="282" t="s">
        <v>427</v>
      </c>
      <c r="K401" s="283"/>
      <c r="L401" s="284">
        <f>SUM(L4:L399)</f>
        <v>1055760.25</v>
      </c>
      <c r="M401" s="308"/>
      <c r="N401" s="285" t="s">
        <v>463</v>
      </c>
    </row>
    <row r="402" spans="10:15" ht="18.75" thickBot="1" x14ac:dyDescent="0.4">
      <c r="J402" s="282" t="s">
        <v>427</v>
      </c>
      <c r="K402" s="283"/>
      <c r="L402" s="284">
        <f>SUM(L5:L400)/7.5345</f>
        <v>139621.77317672042</v>
      </c>
      <c r="M402" s="308"/>
      <c r="N402" s="285" t="s">
        <v>540</v>
      </c>
    </row>
    <row r="403" spans="10:15" ht="15.75" thickBot="1" x14ac:dyDescent="0.3"/>
    <row r="404" spans="10:15" ht="18.75" thickBot="1" x14ac:dyDescent="0.4">
      <c r="J404" s="282" t="s">
        <v>427</v>
      </c>
      <c r="K404" s="306">
        <f>SUM(K4:K399)/1000</f>
        <v>97.632000000000005</v>
      </c>
      <c r="L404" s="283">
        <f>K404</f>
        <v>97.632000000000005</v>
      </c>
      <c r="M404" s="283"/>
      <c r="N404" s="285" t="s">
        <v>426</v>
      </c>
    </row>
    <row r="406" spans="10:15" x14ac:dyDescent="0.25">
      <c r="N406" s="286"/>
    </row>
    <row r="408" spans="10:15" x14ac:dyDescent="0.25">
      <c r="J408" s="14"/>
      <c r="K408" s="14"/>
      <c r="N408" s="14" t="s">
        <v>495</v>
      </c>
      <c r="O408" s="14"/>
    </row>
    <row r="409" spans="10:15" x14ac:dyDescent="0.25">
      <c r="N409"/>
    </row>
    <row r="410" spans="10:15" x14ac:dyDescent="0.25">
      <c r="J410" s="287"/>
      <c r="K410" s="287"/>
    </row>
    <row r="411" spans="10:15" x14ac:dyDescent="0.25">
      <c r="N411" s="287" t="s">
        <v>496</v>
      </c>
      <c r="O411" s="287"/>
    </row>
  </sheetData>
  <autoFilter ref="B3:O399" xr:uid="{5B4C5C1D-F506-466F-973B-88190F266F95}"/>
  <mergeCells count="150">
    <mergeCell ref="N102:N103"/>
    <mergeCell ref="K104:K105"/>
    <mergeCell ref="N104:N105"/>
    <mergeCell ref="K87:K90"/>
    <mergeCell ref="N87:N90"/>
    <mergeCell ref="N114:N116"/>
    <mergeCell ref="K172:K176"/>
    <mergeCell ref="K150:K155"/>
    <mergeCell ref="N150:N155"/>
    <mergeCell ref="K96:K97"/>
    <mergeCell ref="N96:N97"/>
    <mergeCell ref="K98:K99"/>
    <mergeCell ref="N98:N99"/>
    <mergeCell ref="K92:K93"/>
    <mergeCell ref="N92:N93"/>
    <mergeCell ref="K94:K95"/>
    <mergeCell ref="N94:N95"/>
    <mergeCell ref="I283:I287"/>
    <mergeCell ref="J283:J287"/>
    <mergeCell ref="K283:K287"/>
    <mergeCell ref="L283:L287"/>
    <mergeCell ref="N283:N287"/>
    <mergeCell ref="K276:K277"/>
    <mergeCell ref="N276:N277"/>
    <mergeCell ref="N191:N192"/>
    <mergeCell ref="K30:K31"/>
    <mergeCell ref="K52:K55"/>
    <mergeCell ref="K158:K160"/>
    <mergeCell ref="N158:N160"/>
    <mergeCell ref="K33:K36"/>
    <mergeCell ref="N33:N36"/>
    <mergeCell ref="K40:K50"/>
    <mergeCell ref="N40:N50"/>
    <mergeCell ref="K130:K132"/>
    <mergeCell ref="N130:N132"/>
    <mergeCell ref="K111:K113"/>
    <mergeCell ref="N111:N113"/>
    <mergeCell ref="K117:K119"/>
    <mergeCell ref="N117:N119"/>
    <mergeCell ref="K114:K116"/>
    <mergeCell ref="K102:K103"/>
    <mergeCell ref="K373:K378"/>
    <mergeCell ref="K361:K368"/>
    <mergeCell ref="N361:N368"/>
    <mergeCell ref="N373:N378"/>
    <mergeCell ref="K369:K372"/>
    <mergeCell ref="N369:N372"/>
    <mergeCell ref="K348:K360"/>
    <mergeCell ref="K334:K340"/>
    <mergeCell ref="N334:N340"/>
    <mergeCell ref="N348:N360"/>
    <mergeCell ref="K264:K266"/>
    <mergeCell ref="N314:N316"/>
    <mergeCell ref="K304:K312"/>
    <mergeCell ref="N304:N312"/>
    <mergeCell ref="K288:K303"/>
    <mergeCell ref="K314:K316"/>
    <mergeCell ref="K269:K270"/>
    <mergeCell ref="N269:N270"/>
    <mergeCell ref="K260:K263"/>
    <mergeCell ref="N260:N263"/>
    <mergeCell ref="N265:N266"/>
    <mergeCell ref="N288:N303"/>
    <mergeCell ref="K274:K275"/>
    <mergeCell ref="N274:N275"/>
    <mergeCell ref="K317:K319"/>
    <mergeCell ref="N317:N319"/>
    <mergeCell ref="K321:K332"/>
    <mergeCell ref="N321:N332"/>
    <mergeCell ref="K346:K347"/>
    <mergeCell ref="N346:N347"/>
    <mergeCell ref="K341:K345"/>
    <mergeCell ref="N341:N345"/>
    <mergeCell ref="K281:K282"/>
    <mergeCell ref="N281:N282"/>
    <mergeCell ref="K235:K256"/>
    <mergeCell ref="N235:N256"/>
    <mergeCell ref="K189:K190"/>
    <mergeCell ref="K120:K126"/>
    <mergeCell ref="N120:N126"/>
    <mergeCell ref="K164:K171"/>
    <mergeCell ref="N164:N171"/>
    <mergeCell ref="K156:K157"/>
    <mergeCell ref="N156:N157"/>
    <mergeCell ref="K145:K149"/>
    <mergeCell ref="K191:K192"/>
    <mergeCell ref="N137:N141"/>
    <mergeCell ref="N145:N149"/>
    <mergeCell ref="K142:K143"/>
    <mergeCell ref="N142:N143"/>
    <mergeCell ref="K137:K141"/>
    <mergeCell ref="K128:K129"/>
    <mergeCell ref="N128:N129"/>
    <mergeCell ref="K183:K188"/>
    <mergeCell ref="N183:N188"/>
    <mergeCell ref="K226:K229"/>
    <mergeCell ref="N226:N229"/>
    <mergeCell ref="K80:K85"/>
    <mergeCell ref="N80:N85"/>
    <mergeCell ref="K4:K5"/>
    <mergeCell ref="N4:N5"/>
    <mergeCell ref="K6:K7"/>
    <mergeCell ref="N6:N7"/>
    <mergeCell ref="K27:K28"/>
    <mergeCell ref="N27:N28"/>
    <mergeCell ref="K68:K75"/>
    <mergeCell ref="N68:N75"/>
    <mergeCell ref="N30:N31"/>
    <mergeCell ref="K14:K18"/>
    <mergeCell ref="N14:N18"/>
    <mergeCell ref="K19:K20"/>
    <mergeCell ref="N19:N20"/>
    <mergeCell ref="K21:K23"/>
    <mergeCell ref="N21:N23"/>
    <mergeCell ref="K66:K67"/>
    <mergeCell ref="N66:N67"/>
    <mergeCell ref="L66:L67"/>
    <mergeCell ref="N52:N55"/>
    <mergeCell ref="K8:K9"/>
    <mergeCell ref="N8:N9"/>
    <mergeCell ref="K11:K12"/>
    <mergeCell ref="N11:N12"/>
    <mergeCell ref="B1:O1"/>
    <mergeCell ref="B2:O2"/>
    <mergeCell ref="K59:K62"/>
    <mergeCell ref="N59:N62"/>
    <mergeCell ref="K396:K399"/>
    <mergeCell ref="N396:N399"/>
    <mergeCell ref="K199:K200"/>
    <mergeCell ref="N199:N200"/>
    <mergeCell ref="K381:K395"/>
    <mergeCell ref="N381:N395"/>
    <mergeCell ref="K108:K109"/>
    <mergeCell ref="K161:K162"/>
    <mergeCell ref="N172:N176"/>
    <mergeCell ref="N189:N190"/>
    <mergeCell ref="K194:K198"/>
    <mergeCell ref="N194:N198"/>
    <mergeCell ref="K230:K234"/>
    <mergeCell ref="N230:N234"/>
    <mergeCell ref="K216:K225"/>
    <mergeCell ref="N216:N225"/>
    <mergeCell ref="K202:K208"/>
    <mergeCell ref="K209:K215"/>
    <mergeCell ref="K178:K180"/>
    <mergeCell ref="N178:N180"/>
    <mergeCell ref="N209:N215"/>
    <mergeCell ref="N202:N208"/>
    <mergeCell ref="K272:K273"/>
    <mergeCell ref="N272:N273"/>
  </mergeCells>
  <conditionalFormatting sqref="L4:M399 O4:O399 C4:J399">
    <cfRule type="expression" dxfId="0" priority="1">
      <formula>MOD(ROW(),2)=0</formula>
    </cfRule>
  </conditionalFormatting>
  <pageMargins left="0.25" right="0.25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ULICE</vt:lpstr>
      <vt:lpstr>Sheet3</vt:lpstr>
      <vt:lpstr>List1</vt:lpstr>
      <vt:lpstr>ULICE!Podrucje_ispisa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Selihar</dc:creator>
  <cp:lastModifiedBy>Grad Daruvar</cp:lastModifiedBy>
  <cp:lastPrinted>2023-12-19T11:39:06Z</cp:lastPrinted>
  <dcterms:created xsi:type="dcterms:W3CDTF">2016-07-08T09:52:16Z</dcterms:created>
  <dcterms:modified xsi:type="dcterms:W3CDTF">2026-07-09T05:58:43Z</dcterms:modified>
</cp:coreProperties>
</file>